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5FC44B7B-CA7F-4DFA-B9AE-1C3EAA86806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Sheet1!$A$1:$H$325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7" i="1" l="1"/>
  <c r="G256" i="1"/>
  <c r="H245" i="1"/>
  <c r="H243" i="1"/>
  <c r="H235" i="1"/>
  <c r="R138" i="1"/>
  <c r="H126" i="1"/>
  <c r="H112" i="1" s="1"/>
  <c r="E126" i="1"/>
  <c r="H117" i="1"/>
  <c r="H113" i="1"/>
  <c r="Q113" i="1"/>
  <c r="S90" i="1"/>
  <c r="T78" i="1"/>
  <c r="Q65" i="1"/>
  <c r="Q62" i="1"/>
  <c r="H46" i="1"/>
  <c r="H75" i="1"/>
  <c r="V68" i="1"/>
  <c r="S68" i="1"/>
  <c r="Q50" i="1"/>
  <c r="T44" i="1" l="1"/>
  <c r="T41" i="1"/>
  <c r="T38" i="1"/>
  <c r="T35" i="1"/>
  <c r="T33" i="1"/>
  <c r="H32" i="1"/>
  <c r="P32" i="1" s="1"/>
  <c r="H129" i="1" l="1"/>
  <c r="H120" i="1"/>
  <c r="H81" i="1"/>
  <c r="H138" i="1" l="1"/>
  <c r="G259" i="1"/>
  <c r="E247" i="1"/>
  <c r="H247" i="1"/>
  <c r="E237" i="1"/>
  <c r="H237" i="1"/>
  <c r="H232" i="1" s="1"/>
  <c r="E229" i="1"/>
  <c r="H228" i="1"/>
  <c r="H229" i="1" s="1"/>
  <c r="H225" i="1" s="1"/>
  <c r="E222" i="1"/>
  <c r="H218" i="1"/>
  <c r="H215" i="1"/>
  <c r="H212" i="1"/>
  <c r="E206" i="1"/>
  <c r="H204" i="1"/>
  <c r="H201" i="1"/>
  <c r="H198" i="1"/>
  <c r="H195" i="1"/>
  <c r="H192" i="1"/>
  <c r="E184" i="1"/>
  <c r="H182" i="1"/>
  <c r="H184" i="1" s="1"/>
  <c r="G258" i="1" s="1"/>
  <c r="E176" i="1"/>
  <c r="H174" i="1"/>
  <c r="H171" i="1"/>
  <c r="H168" i="1"/>
  <c r="H165" i="1"/>
  <c r="H162" i="1"/>
  <c r="E156" i="1"/>
  <c r="H155" i="1"/>
  <c r="H152" i="1"/>
  <c r="H149" i="1"/>
  <c r="H146" i="1"/>
  <c r="E143" i="1"/>
  <c r="H141" i="1"/>
  <c r="H135" i="1"/>
  <c r="H132" i="1"/>
  <c r="H123" i="1"/>
  <c r="E106" i="1"/>
  <c r="H104" i="1"/>
  <c r="H101" i="1"/>
  <c r="E95" i="1"/>
  <c r="H93" i="1"/>
  <c r="H90" i="1"/>
  <c r="H87" i="1"/>
  <c r="H84" i="1"/>
  <c r="E75" i="1"/>
  <c r="H73" i="1"/>
  <c r="H64" i="1"/>
  <c r="H61" i="1"/>
  <c r="H58" i="1"/>
  <c r="H55" i="1"/>
  <c r="E51" i="1"/>
  <c r="V59" i="1" s="1"/>
  <c r="H49" i="1"/>
  <c r="H43" i="1"/>
  <c r="H40" i="1"/>
  <c r="H37" i="1"/>
  <c r="H34" i="1"/>
  <c r="T59" i="1" l="1"/>
  <c r="S62" i="1"/>
  <c r="Q47" i="1"/>
  <c r="V47" i="1"/>
  <c r="X47" i="1" s="1"/>
  <c r="H95" i="1"/>
  <c r="H206" i="1"/>
  <c r="H189" i="1" s="1"/>
  <c r="H106" i="1"/>
  <c r="H98" i="1" s="1"/>
  <c r="H156" i="1"/>
  <c r="H145" i="1" s="1"/>
  <c r="H143" i="1"/>
  <c r="H128" i="1" s="1"/>
  <c r="H109" i="1" s="1"/>
  <c r="H176" i="1"/>
  <c r="H159" i="1" s="1"/>
  <c r="H222" i="1"/>
  <c r="H179" i="1"/>
  <c r="H240" i="1"/>
  <c r="H51" i="1"/>
  <c r="Q44" i="1" l="1"/>
  <c r="S56" i="1"/>
  <c r="V56" i="1" s="1"/>
  <c r="V50" i="1"/>
  <c r="H31" i="1"/>
  <c r="Q31" i="1" s="1"/>
  <c r="H78" i="1"/>
  <c r="H209" i="1"/>
  <c r="H53" i="1"/>
  <c r="H28" i="1" l="1"/>
  <c r="H249" i="1" s="1"/>
  <c r="G261" i="1"/>
</calcChain>
</file>

<file path=xl/sharedStrings.xml><?xml version="1.0" encoding="utf-8"?>
<sst xmlns="http://schemas.openxmlformats.org/spreadsheetml/2006/main" count="638" uniqueCount="243">
  <si>
    <t>1.</t>
  </si>
  <si>
    <t>3.</t>
  </si>
  <si>
    <t>4.</t>
  </si>
  <si>
    <t>4.1.</t>
  </si>
  <si>
    <t>TROŠKOVI</t>
  </si>
  <si>
    <t>UKUPNO</t>
  </si>
  <si>
    <t>IZVOR FINANCIRANJA</t>
  </si>
  <si>
    <t>4.2.</t>
  </si>
  <si>
    <t>NERAZVRSTANE CESTE</t>
  </si>
  <si>
    <t>1.1.</t>
  </si>
  <si>
    <t>1.2.</t>
  </si>
  <si>
    <t>4.3.</t>
  </si>
  <si>
    <t>Članak 1.</t>
  </si>
  <si>
    <t>Članak 2.</t>
  </si>
  <si>
    <t>Sadržaj Programa prikazan je u tablici:</t>
  </si>
  <si>
    <t>a)</t>
  </si>
  <si>
    <t>b)</t>
  </si>
  <si>
    <t>c)</t>
  </si>
  <si>
    <t>d)</t>
  </si>
  <si>
    <t>e)</t>
  </si>
  <si>
    <t>Članak 3.</t>
  </si>
  <si>
    <t>KOMUNALNA NAKNADA</t>
  </si>
  <si>
    <t>Članak 4.</t>
  </si>
  <si>
    <t>f)</t>
  </si>
  <si>
    <t>g)</t>
  </si>
  <si>
    <t>kom.naknada</t>
  </si>
  <si>
    <t>Održavanje nerazvrstanih cesta</t>
  </si>
  <si>
    <t>Održavanje kolnika</t>
  </si>
  <si>
    <t>Održavanje bankina i berme</t>
  </si>
  <si>
    <t>Održavanje objekata za odvodnju</t>
  </si>
  <si>
    <t>Uklanjanje raslinja</t>
  </si>
  <si>
    <t>Ostali radovi</t>
  </si>
  <si>
    <t>Zimska služba</t>
  </si>
  <si>
    <t>Održavanje prometne signalizacije</t>
  </si>
  <si>
    <t>prihodi od ŽUC-a</t>
  </si>
  <si>
    <t>2.</t>
  </si>
  <si>
    <t>Održavanje javnih površina na kojima nije dopušten promet motornih vozila</t>
  </si>
  <si>
    <t>Održavanje nogostupa</t>
  </si>
  <si>
    <t>Održavanje biciklističkih staza</t>
  </si>
  <si>
    <t>Održavanje trgova</t>
  </si>
  <si>
    <t>Održavanje građevina javne odvodnje oborinskih voda</t>
  </si>
  <si>
    <t>Održavanje otvorenih kanala</t>
  </si>
  <si>
    <t>Održavanje propusta</t>
  </si>
  <si>
    <t>Održavanje javnih zelenih površina</t>
  </si>
  <si>
    <t>Košnja trave</t>
  </si>
  <si>
    <t>Cvjetne površine</t>
  </si>
  <si>
    <t>Grabljanje lišća</t>
  </si>
  <si>
    <t>ODRŽAVANJE DRVOREDA</t>
  </si>
  <si>
    <t>Orezivanje granja</t>
  </si>
  <si>
    <t>Uklanjanje stabala</t>
  </si>
  <si>
    <t>Zaštita drvoreda</t>
  </si>
  <si>
    <t>Njega drvoreda</t>
  </si>
  <si>
    <t>ODRŽAVANJE DJEČJIH IGRALIŠTA</t>
  </si>
  <si>
    <t>Obnova zaštitnih zona</t>
  </si>
  <si>
    <t>Obnova opreme</t>
  </si>
  <si>
    <t>5.</t>
  </si>
  <si>
    <t>Održavanje građevina i uređaja javne namjene</t>
  </si>
  <si>
    <t>Održavanje fontana</t>
  </si>
  <si>
    <t>Održavanje sustava navodnjavanja</t>
  </si>
  <si>
    <t>Održavanje klupa</t>
  </si>
  <si>
    <t>Ostali materijal za održavanje</t>
  </si>
  <si>
    <t>Održavanje ostale komunalne opreme</t>
  </si>
  <si>
    <t>Održavanje nadstrešnica na stajalištima</t>
  </si>
  <si>
    <t>6.</t>
  </si>
  <si>
    <t>Održavanje groblja</t>
  </si>
  <si>
    <t>7.</t>
  </si>
  <si>
    <t>Održavanje čistoće javnih površina</t>
  </si>
  <si>
    <t>ODRŽAVANJE ZELENIH POVRŠINA</t>
  </si>
  <si>
    <t>Strojno čišćenje</t>
  </si>
  <si>
    <t>Ručno čišćenje</t>
  </si>
  <si>
    <t>Čišćenje koševa za otpatke</t>
  </si>
  <si>
    <t>Postavljanje koševa za otpatke</t>
  </si>
  <si>
    <t>Ostali radovi na čistoći j.površina</t>
  </si>
  <si>
    <t>8.</t>
  </si>
  <si>
    <t>Održavanje javne rasvjete</t>
  </si>
  <si>
    <t>Stupovi i svjetiljke javne rasvjete</t>
  </si>
  <si>
    <t>Žarulje i ostala oprema</t>
  </si>
  <si>
    <t>Radovi na održavanju javne rasvjete</t>
  </si>
  <si>
    <t>Električna energija za javnu rasvjetu</t>
  </si>
  <si>
    <t>9.</t>
  </si>
  <si>
    <t>Deratizacija i dezinsekcija</t>
  </si>
  <si>
    <t>10.</t>
  </si>
  <si>
    <t>Zbrinjavanje nezbrinutih životinja</t>
  </si>
  <si>
    <t>PROGRAM ODRŽAVANJA KOMUNALNE INFRASTRUKTURE SVEUKUPNO</t>
  </si>
  <si>
    <t>PRIHODI OD ŽUC-a</t>
  </si>
  <si>
    <t>PRIHODI OD SPOMENIČKE RENTE</t>
  </si>
  <si>
    <t>spomenička renta</t>
  </si>
  <si>
    <t>Zalijevanje</t>
  </si>
  <si>
    <t>BIVŠE ŽUPANIJSKE I LOKALNE CESTE</t>
  </si>
  <si>
    <t xml:space="preserve">Podrazumijeva čišćenje i popravljanje lokalnih oštećenja nogostupa: krpanje udarnih jama i mrežastih pukotina, te popravak ispuha, presvlačenje asfaltom većih površina, saniranje oštećenih betonskih elemenata, dovoz i ugradnja kamenog materijala, rješavanje odvodnje oborinskih voda s nogostupa. </t>
  </si>
  <si>
    <t xml:space="preserve">Podrazumijeva čišćenje i popravljanje lokalnih oštećenja staza: krpanje udarnih jama i mrežastih pukotina, te popravak ispuha, presvlačenje asfaltom većih površina, saniranje oštećenih betonskih elemenata, dovoz i ugradnja kamenog materijala, rješavanje odvodnje oborinskih voda sa staza. </t>
  </si>
  <si>
    <t xml:space="preserve">Podrazumijeva čišćenje i popravljanje lokalnih oštećenja trgova: krpanje udarnih jama i mrežastih pukotina, te popravak ispuha, presvlačenje asfaltom većih površina, saniranje oštećenih betonskih elemenata, dovoz i ugradnja kamenog materijala, rješavanje odvodnje oborinskih voda. </t>
  </si>
  <si>
    <t>Osiguranje prihvata, odvodnje i ispuštanja oborinskih voda iz građevina i površina javne namjene u građevinskom području.</t>
  </si>
  <si>
    <t>Omogućavanje odvodnje površinskih i podzemnih voda, te prihvat oborinskih voda iz cestovnih kanala, strojnim iskopom i produbljivanjem otvorenih kanala te po potrebi izradom ili zamjenom glave propusta te betonske obloge pokosa i dna kanala.</t>
  </si>
  <si>
    <t>Čišćenje slobodnog profila propusta od nanosa te po potrebi izrada novih ili zamjena postojećih cijevnih propusta.</t>
  </si>
  <si>
    <t>Strojna košnja trave kosilicama, trimerom i tarupom, ispuhivanje puhačem, te odvoz sakupljenog biološkog otpada</t>
  </si>
  <si>
    <t>Prihrana stabala, pinciranje, obnova drvoreda.</t>
  </si>
  <si>
    <t>Održavanje, popravci i čišćenje građevina i uređaja javne namjene</t>
  </si>
  <si>
    <t>Zamjena dotrajalih dijelova igrala na dječjim igralištima te zaštita postojećih.</t>
  </si>
  <si>
    <t>Popravak klupa, bojanje klupa, zaštita klupa</t>
  </si>
  <si>
    <t>Zamjena oštećenih dijelova nadstrešnica te zaštita postojećih nadstrešnica</t>
  </si>
  <si>
    <t>Skup mjera i radnji za osiguranje sigurnog prometa na cestama, očuvanje temeljnih svojstava i poboljšanje prometnih, tehničkih i sigurnosnih značajki, zaštite od štetnog utjecaja cestovnog prometa, očuvanje okoliša i urednog izgleda. Na području Grada Virovitice Programom održavanja je obuhvaćeno 130km nerazvrstanih cesta od čega je 45km bivših županijskih i lokalnih cesta.</t>
  </si>
  <si>
    <t>Sezonsko grabljanje lišća na zelenim površinama na području grada koje obuhvaća ručni rad grabljanja te odvoz sakupljenog biološkog otpada.</t>
  </si>
  <si>
    <t>Zamjena oštećenih te učvršćenje postojećih kolaca za zaštitu drvoreda.</t>
  </si>
  <si>
    <t>Orezivanje stabala, pljevljenje i orezivanje živice, skupljanje i odvoz biološkog otpada.</t>
  </si>
  <si>
    <t>Zalijevanje obnovljenih i postojećih drvoreda, trošak sustava navodnjavanja na drvoredima.</t>
  </si>
  <si>
    <t>Uklanjanje dotrajalih i bolesnih stabala s vađenjem panjeva i odvozom drvne mase.</t>
  </si>
  <si>
    <t>Sukladno sklopljenom Ugovoru za održavanje 3 fontane u gradu.</t>
  </si>
  <si>
    <t>Sezonska postava i održavanje sustava navodnjavanja kap na kap te održavanje prskalica na zelenim površinama kod Palače i u Malom parku.</t>
  </si>
  <si>
    <t>Održavanje mehanizma javnog sata, metalnih brana na zelenim površinama, bine, zaštitnih ploča od plexiglasa</t>
  </si>
  <si>
    <t>Materijal za bojanje betonskih žardinjera, održavanje jarbola, održavanje bravarije na objektima, održavanje pokretnih elektroormara.</t>
  </si>
  <si>
    <t>Održavanje prostora i zgrada za obavljanje ispraćaja i ukopa pokojnika, te uređivanje puteva, zelenih i drugih površina unutar groblja.</t>
  </si>
  <si>
    <t>Obuhvaća groblje u Virovitici te prigradskim naseljima Rezovac, Rezovačke Krčevine i Jasenaš.</t>
  </si>
  <si>
    <t>* grobna naknada je prihod tvrtke Flora Vtc d.o.o. sukladno posebnim Odlukama.</t>
  </si>
  <si>
    <t>Ručno i strojno čišćenje i pranje javnih površina, postavljanje i čišćenje koševa za otpatke, uklanjanje otpada, odvoz i zbrinjavanje otpada.</t>
  </si>
  <si>
    <t>Popravak postojećih te postavljanje novih koševa za otpatke.</t>
  </si>
  <si>
    <t>Ručno čišćenje i čišćenje puhačem nogostupa i trgova, te sakupljanje otpada.</t>
  </si>
  <si>
    <t>Pražnjenje koševa za otpatke te njihovo zbrinjavanje.</t>
  </si>
  <si>
    <t>Čišćenje kanalica, rad traktora, uklanjanje stršljena i ostali nepredviđeni radovi</t>
  </si>
  <si>
    <t xml:space="preserve">Upravljanje i održavanje instalacija javne rasvjete, uključujući podmirivanje troškova električne energije </t>
  </si>
  <si>
    <t>Zamjena postojećih ili postava novih stupova i svjetiljki javne rasvjete na mjestima dotrajalih ili oštećenih, te na mjestima pojačanja javne rasvjete.</t>
  </si>
  <si>
    <t>Zamjena postojećih te postava novih žarulja temeljem prijava građana te redovnim obilaskom terena. Prilikom zamjene žarulja provjerava se ispravnost i ostale opreme: grlo, propaljivač, prigušnica, spojnica, kabel, vodič.</t>
  </si>
  <si>
    <t>Mjere sprečavanja pojave zaraznih bolesti, te suzbijanja njihova širenja biocidnim pripravcima.</t>
  </si>
  <si>
    <t>GROBNA NAKNADA</t>
  </si>
  <si>
    <t>Rad higijeničarske službe, te troškovi skloništa za napuštene i nezbrinute životinje.</t>
  </si>
  <si>
    <t>Obuhvaća rad Higijeničarske službe, Skloništa za napuštene i nezbrinute životinje te mjere propisane Programom zaštite divljači.</t>
  </si>
  <si>
    <t>Podrazumijeva čišćenje i popravljanje lokalnih oštećenja ceste: krpanje udarnih jama i mrežastih pukotina, te popravak ispuha, presvlačenje asfaltom većih površina, dovoz i ugradnja kamenog materijala, profiliranje kamenih kolnika. Isto se obavlja nakon sezonskih pregleda stanja cesta i utvrđivanja stupnja odnosno veličine oštećenja ceste.</t>
  </si>
  <si>
    <t>Osiguranje poravnatih, utvrđenih i zbijenih bankina, otjecanja vode s kolnika poprečnim nagibom bankine. Skidanje, odnosno popunjavanje bankina ovisno o stupnju oštećenja, izrada bermi kod većih uzdužnih nagiba.</t>
  </si>
  <si>
    <t>Omogućavanje odvodnje površinskih voda s kolnika, održavanje i čišćenje sustava i građevina za odvodnju, kontrolirana odvodnja ceste. Profiliranje i produbljivanje cestovnih jaraka, zamjena i postava slivničkih rešetki, zamjena i postava rubnjaka ili kanalica.</t>
  </si>
  <si>
    <t xml:space="preserve">Košnja bankina redovno minimalno 6x godišnje u pojasu 2m od ruba ceste, povremena pojačana košnja,  orezivanje  i sječa vegetacije po potrebi u slobodnom profilu ceste te u propisanom trokutu preglednosti, osiguranje vidljivosti i dostupnosti prometne signalizacije i opreme na cesti. </t>
  </si>
  <si>
    <t>Dežurstvo i otklanjanje snježnih padalina strojem u svrhu osiguranja normalnog odvijanja prometa te posipanje prometnica agregatom i solju u slučaju potrebe, sukladno prioritetima prema Izvedbenom programu zimske službe.</t>
  </si>
  <si>
    <t>Obuhvaća održavanje horizontalne i vertikalne prometne signalizacije. Horizontalne u smislu obnove dotrajalih uzdužnih i poprečnih oznaka na cestama, a vertikalne u smislu održavanja prometnih znakova te osiguranja prometnih pravaca.</t>
  </si>
  <si>
    <t>Osiguranje sigurnog prometovanja na nogostupima i biciklističkim stazama, očuvanje temeljnih svojstava i poboljšanje prometnih, tehničkih i sigurnosnih značajki, zaštita od štetnog utjecaja prometa, očuvanje okoliša i urednog izgleda.</t>
  </si>
  <si>
    <t>Košnja, orezivanje i sakupljanje biološkog otpada s javnih zelenih površina, obnova, održavanje i njega drveća, ukrasnog grmlja i drugog bilja, popločenih i nasipanih površina u parkovima, opreme na dječjim igralištima i drugi poslovi potrebni za održavanje zelenih površina.</t>
  </si>
  <si>
    <t>Sadnja sezonskog cvijeća, okopavanje gredica, zalijevanje cvijeća, pljevljenje i prihrana, održavanje trajnih cvjetnih nasada i travnjaka.</t>
  </si>
  <si>
    <t>Strojna košnja trave kosilicama, trimerom i tarupom, ispuhivanje puhačem, te odvoz sakupljenog biološkog otpada.</t>
  </si>
  <si>
    <t>Popunjavanje zaštitnih zona igrala pijeskom, te po potrebi njihova proširenja.</t>
  </si>
  <si>
    <t xml:space="preserve">Redovno čišćenje dijelova ulica, parkirališta i trgova u 1. komunalnoj zoni, te prema potrebama sezonski u ostalim zonama. </t>
  </si>
  <si>
    <t>Radovi platforme, kamiona, montera, električara, autodizalice, usluge HEP-u na uključivanju, nadzoru i isključivanju prilikom servisiranja javne rasvjete.</t>
  </si>
  <si>
    <t>GRADSKO VIJEĆE GRADA VIROVITICE</t>
  </si>
  <si>
    <t>PREDSJEDNICA</t>
  </si>
  <si>
    <t xml:space="preserve">OBRAZLOŽENJE </t>
  </si>
  <si>
    <t>Kristijan Sabo, dipl.ing.građ.</t>
  </si>
  <si>
    <t xml:space="preserve">          Program održavanja komunalne infrastrukture donosi se istodobno s donošenjem proračuna jedinice lokalne samouprave te se objavljuje u službenom glasilu jedinice lokalne samouprave.</t>
  </si>
  <si>
    <t xml:space="preserve">          Program se izrađuje i donosi u skladu s predvidivim i raspoloživim sredstvima i izvorima financiranja.</t>
  </si>
  <si>
    <t>grob. naknada*</t>
  </si>
  <si>
    <t>Razni nepredviđeni radovi koji se mogu pojaviti tijekom održavanja kao što je planiranje okolnog terena, iskop rovova, utovar i odvoz materijala, rad strojeva, održavanje odbojnih ograda.</t>
  </si>
  <si>
    <t>Razni nepredviđeni radovi koji se mogu pojaviti tijekom održavanja kao npr. planiranje okolnog terena, iskop rovova, utovar i odvoz materijala, rad strojeva, održavanje odbojne ograde.</t>
  </si>
  <si>
    <t>Obuhvaća održavanje horizontalne i vertikalne prometne signalizacije. Horizontalne u smislu obnove dotrajalih uzdužnih i poprečnih oznaka na nogostupu, a vertikalne u smislu održavanja prometnih znakova te osiguranja prometnih pravaca.</t>
  </si>
  <si>
    <t>11.</t>
  </si>
  <si>
    <t>Održavanje dekorativne rasvjete i prigodna ukrašavanja grada</t>
  </si>
  <si>
    <t>Obuhvaća postavljanje i skidanje dekorativne rasvjete za vrijeme božićnih i novogodišnjih blagdana te dekorativno ukrašavanje grada za vrijeme ostalih blagdana i obilježavanja.</t>
  </si>
  <si>
    <t>Održavanje dekorativne rasvjete</t>
  </si>
  <si>
    <t>Rad na održavanju postojeće rasvjete te njezino postavljanje i uklanjanje.</t>
  </si>
  <si>
    <t>Prigodno ukrašavanje grada</t>
  </si>
  <si>
    <t>Rad na održavanju ukrasa te postavljanju i uklanjanju ukrasa za određene blagdane i manifestacije.</t>
  </si>
  <si>
    <t>Ivančica Fett Škvarić, prof.</t>
  </si>
  <si>
    <t xml:space="preserve">Ovim Programom održavanja komunalne infrastrukture  (u daljnjem tekstu: Program) određuje se: </t>
  </si>
  <si>
    <t xml:space="preserve"> - opis i opseg poslova održavanja komunalne infrastrukture s procjenom troškova, po djelatnostima</t>
  </si>
  <si>
    <t xml:space="preserve"> - iskaz financijskih sredstava potrebnih za ostvarivanje Programa, s naznakom izvora financiranja.</t>
  </si>
  <si>
    <t>Komunalne djelatnosti kojima se osigurava održavanje komunalne infrastrukture su:</t>
  </si>
  <si>
    <t xml:space="preserve"> - održavanje nerazvrstanih cesta</t>
  </si>
  <si>
    <t xml:space="preserve"> - održavanje javne prometne površine na kojima nije dopušten promet motornih vozila (nogostupi, bicikl. staze),</t>
  </si>
  <si>
    <t xml:space="preserve"> - održavanje građevina javne odvodnje oborinskih voda,</t>
  </si>
  <si>
    <t xml:space="preserve"> - održavanje javnih zelenih površina (parkovi, drvoredi, dječja igrališta, športski i rekreacijski prostori),</t>
  </si>
  <si>
    <t xml:space="preserve"> - održavanje građevina i uređaja javne namjene (nadstrešnice, zdenci, fontane, javni zahodi, spomenici),</t>
  </si>
  <si>
    <t xml:space="preserve"> - održavanje groblja,</t>
  </si>
  <si>
    <t xml:space="preserve"> - održavanje čistoće javnih površina,</t>
  </si>
  <si>
    <t xml:space="preserve"> - održavanje javne rasvjete,</t>
  </si>
  <si>
    <t xml:space="preserve"> - deratizacija i dezinsekcija,</t>
  </si>
  <si>
    <t xml:space="preserve"> - zbrinjavanje nezbrinutih životinja.</t>
  </si>
  <si>
    <t xml:space="preserve"> - održavanje dekorativne rasvjete i dekorativno ukrašavanje grada</t>
  </si>
  <si>
    <t>Vrsta, opseg i rokovi izvođenja radova održavanja komunalne infrastrukture vrše se sukladno pravilima struke i standardima održavanja kojima su određeni normativi utroška materijala, radni sati vozila, strojeva i radne snage za radove održavanja, a čijom primjenom u punom standardu se osigurava trajno čuvanje građevinske, prometne, gospodarske i socijalne  vrijednosti komunalne infrastrukture.</t>
  </si>
  <si>
    <t xml:space="preserve">            -nerazvrstane ceste</t>
  </si>
  <si>
    <t xml:space="preserve">            -javne prometne površine na kojima nije dopušten promet motornih vozila</t>
  </si>
  <si>
    <t xml:space="preserve">            -javna parkirališta</t>
  </si>
  <si>
    <t xml:space="preserve">            -javne garaže</t>
  </si>
  <si>
    <t xml:space="preserve">            -javne zelene površine</t>
  </si>
  <si>
    <t xml:space="preserve">            -građevine i uređaji javne namjene</t>
  </si>
  <si>
    <t xml:space="preserve">            -javna rasvjeta</t>
  </si>
  <si>
    <t xml:space="preserve">            -groblja i krematoriji na grobljima</t>
  </si>
  <si>
    <t xml:space="preserve">            -građevine namijenjene obavljanju javnog prijevoza</t>
  </si>
  <si>
    <t xml:space="preserve">          Komunalne djelatnosti kojima se osigurava održavanje komunalne infrastrukture, sukladno članku 22. Zakona su:</t>
  </si>
  <si>
    <t xml:space="preserve">            -održavanje javnih prometnih površina na kojima nije dopušten promet motornim vozilima</t>
  </si>
  <si>
    <t xml:space="preserve">            -održavanje građevina javne odvodnje oborinskih voda</t>
  </si>
  <si>
    <t xml:space="preserve">            -održavanje javnih zelenih površina</t>
  </si>
  <si>
    <t xml:space="preserve">            -održavanje građevina, uređaja i predmeta javne namjene</t>
  </si>
  <si>
    <t xml:space="preserve">            -održavanje groblja i krematorija unutar groblja</t>
  </si>
  <si>
    <t xml:space="preserve">            -održavanje čistoće javnih površina</t>
  </si>
  <si>
    <t xml:space="preserve">            -održavanje javne rasvjete</t>
  </si>
  <si>
    <t xml:space="preserve">          Osim komunalnih djelatnosti kojima se osigurava održavanje komunalne infrastrukture sukladno članku 22. Zakona, Odlukom o komunalnim djelatnostima na području Grada Virovitice određene su i sljedeće komunalne djelatnosti kojima se osigurava održavanje komunalne infrastrukture:</t>
  </si>
  <si>
    <t xml:space="preserve">            -deratizacija i dezinsekcija</t>
  </si>
  <si>
    <t xml:space="preserve">            -zbrinjavanje nezbrinutih životinja</t>
  </si>
  <si>
    <t xml:space="preserve">            -održavanje dekorativne rasvjete i prigodno ukrašavanje grada</t>
  </si>
  <si>
    <t xml:space="preserve">          Određen je opis i opseg poslova održavanja komunalne infrastrukture s procjenom pojedinih troškova, po djelatnostima, te su iskazana financijska sredstva potrebna za ostvarivanje programa, s naznakom izvora financiranja.</t>
  </si>
  <si>
    <t xml:space="preserve">          Opis i opseg poslova održavanja komunalne infrastrukture određen je u smislu omogućavanja potrebnog standarda održavanja koji iznosi najmanje 90% funkcionalnosti sve komunalne infrastrukture.</t>
  </si>
  <si>
    <t xml:space="preserve">          Grad Virovitica u okviru svog samoupravnog djelovanja osigurava uvjete, usklađuje interese i poduzima aktivnosti kojima se neposredno ostvaruju potrebe građana, a osobito one koje se odnose na komunalne djelatnosti i uređenje naselja.</t>
  </si>
  <si>
    <t xml:space="preserve">          Grad Virovitica te pravne i fizičke osobe koje obavljaju komunalne djelatnosti obavezne su osigurati kvalitetno obavljanje tih djelatnosti, osigurati održavanje komunalne infrastrukture u stanju funkcionalne sposobnosti, na načelima održivog razvoja te osigurati javnost rada. </t>
  </si>
  <si>
    <t xml:space="preserve">          Također, moramo napomenuti da su veliki doprinos u smislu povećanja stupnja održavanja komunalne infrastrukture posebice u prigradskim naseljima, unijela Vijeća Mjesnih odbora koji svojim redovitim iskazanim potrebama po Mjesnim odborima sudjeluju u izradi mjesečnih planova održavanja komunalne infrastrukture.  </t>
  </si>
  <si>
    <t xml:space="preserve">          Sredstva za osiguranje održavanja komunalne infrastrukture kroz navedene komunalne djelatnosti osiguravaju se iz prikupljenih sredstava komunalne naknade, sredstava iz čl.108. st.3 Zakona o cestama koja se uplaćuju putem Županijske uprave za ceste Virovitičko-podravske županije, sredstava spomeničke rente te sredstava grobne naknade koja su posebnim odlukama povjerene upravitelju groblja, tvrtki Flora VTC d.o.o. Virovitica.</t>
  </si>
  <si>
    <t xml:space="preserve">Virovitica, </t>
  </si>
  <si>
    <t>€</t>
  </si>
  <si>
    <t xml:space="preserve">             PROČELNIK</t>
  </si>
  <si>
    <t>Rashodi</t>
  </si>
  <si>
    <t>Izvor financiranja</t>
  </si>
  <si>
    <t>Pozicija</t>
  </si>
  <si>
    <t>Broj konta</t>
  </si>
  <si>
    <t>Vrsta prihoda</t>
  </si>
  <si>
    <t>R0143</t>
  </si>
  <si>
    <t>P0037</t>
  </si>
  <si>
    <t>Komunalne naknade</t>
  </si>
  <si>
    <t>R1190</t>
  </si>
  <si>
    <t>P0139</t>
  </si>
  <si>
    <t>Tekuće pomoći ŽUC-a</t>
  </si>
  <si>
    <t>R0141</t>
  </si>
  <si>
    <t>R1193</t>
  </si>
  <si>
    <t>R0145</t>
  </si>
  <si>
    <t>R0146</t>
  </si>
  <si>
    <t>P0038</t>
  </si>
  <si>
    <t>Prihodi od spomeničke rente</t>
  </si>
  <si>
    <t>R0147</t>
  </si>
  <si>
    <t>R0148</t>
  </si>
  <si>
    <t>R0155</t>
  </si>
  <si>
    <t>R0154</t>
  </si>
  <si>
    <t>R1187</t>
  </si>
  <si>
    <t>R1188</t>
  </si>
  <si>
    <t>R4005</t>
  </si>
  <si>
    <t>R4006</t>
  </si>
  <si>
    <t xml:space="preserve">          Najveći iznos sredstava predviđen je za obavljanje komunalne djelatnosti održavanja javnih zelenih površina kojom je obuhvaćena redovna košnja trave, održavanje cvjetnih površina, drvoreda i dječjih igrališta, kojih iz godine u godinu, sukladno povećanju standarda življenja ima sve više. Detaljniji planovi održavanja javnih zelenih površina se izrađuju na mjesečnom nivou u ovisnosti o vremenskim prilikama i stupnju oštećenja pojedinih površina.</t>
  </si>
  <si>
    <t>Ovaj Program objavit će se u Službenom vjesniku Grada Virovitice.</t>
  </si>
  <si>
    <t>Na temelju članka 72. Zakona o komunalnom gospodarstvu ("Narodne novine" broj 68/18, 110/18, 32/20 i 145/24)  i članka 29. Statuta Grada Virovitice ("Službeni vjesnik Grada Virovitice" broj  1/21 i 03/25), Gradsko vijeće Grada Virovitice na     ____.  Sjednici održanoj dana    ________________ . godine, donosi</t>
  </si>
  <si>
    <t>PROGRAM ODRŽAVANJA KOMUNALNE INFRASTRUKTURE U 2026. GODINI</t>
  </si>
  <si>
    <t>komunalna naknada</t>
  </si>
  <si>
    <t>U skladu sa sadržajem Programa prikazanim u članku 2. troškovi Programa održavanja komunalne infrastrukture za 2026. godinu raspoređuju se na sljedeće izvore financiranja:</t>
  </si>
  <si>
    <t>KLASA: 363-01/25-01/19</t>
  </si>
  <si>
    <t>URBROJ: 2189-1-03-02/02-25-2</t>
  </si>
  <si>
    <t>Prijedloga Programa održavanja komunalne infrastrukture na području Grada Virovitice u 2026. godini</t>
  </si>
  <si>
    <t xml:space="preserve">          Člankom 72. Zakona o komunalnom gospodarstvu ("Narodne novine" broj 68/18, 110/18, 32/20 i 145/24) propisano je donošenje Programa održavanja komunalne infrastrukture za kalendarsku godinu od strane predstavničkog tijela jedinice lokalne samouprave. </t>
  </si>
  <si>
    <t xml:space="preserve">          Komunalnu infrastrukturu sukladno članku 59. Zakona o komunalnom gospodarstvu ("Narodne novine" broj 68/18, 110/18, 32/20 i 145/24)  čine:</t>
  </si>
  <si>
    <t xml:space="preserve">          Zakonom i Odlukom propisane komunalne djelatnosti obrađene su ovim Programom održavanja komunalne infrastrukture u 2026. godini.                                                                 </t>
  </si>
  <si>
    <t xml:space="preserve">         Rekonstrukcijom javne rasvjete na području grada Virovitice i prigradskih naselja zamijenjene su postojeće neučinkovite svjetiljke s visoko efikasnim LED svjetiljkama koje imaju kvalitetnu optiku i viši stupanj energetske efikasnosti.  Nakon završenih radova na rekonstrukciji javne rasvjete pokazalo se da se smanjio broj prijava građana putem komunanog info telefona za nedostatke u radu javne rasvjete. </t>
  </si>
  <si>
    <t xml:space="preserve">          Ovaj Program održavanja komunalne infrastrukture usklađen je s pozicijama i iznosima sredstava u Proračunu Grada Virovitice za 2026. godinu te se kao takav predlaže za usvajanje.</t>
  </si>
  <si>
    <t xml:space="preserve">  Jedan od najvećih iznosa u Programu predviđen je za obavljanje komunalne djelatnosti održavanja nerazvrstanih cesta, ponajprije zbog razgranate prometne mreže kolnika čije redovno i kvalitetno održavanje zahtijeva značajna sredstva kako bi se osigurala njihova funkcionalnost i sigurnost za prometovanje motornim vozilima. U ovu komunalnu djelatnost ulazi i održavanje kolnika u zimskim uvjetima. Dodatno, okvirnim sporazum kojim je uređeno održavanje cesta i nogostupa zaključeni su još 2021. godine te sadrže tadašnje, danas zastarjele cijene. Zbog toga je za osiguravanje potrebne razine održavanja u postojećim uvjetima nužno znatno povećanje financijskih sredstava.
Detaljniji plan održavanja nerazvrstanih cesta, sukladno sklopljenom ugovoru s tvrtkom Ceste d.d. Bjelovar, izrađuje se na mjesečnoj razini, u ovisnosti o stanju pojedinih cesta i utvrđivanju stupnja oštećenja nakon redovitih sezonskih pregleda.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</si>
</sst>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1]"/>
  </numFmts>
  <fonts count="11" x14ac:knownFonts="1"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</font>
    <font>
      <sz val="14"/>
      <name val="Calibri"/>
      <family val="2"/>
      <scheme val="minor"/>
    </font>
    <font>
      <b/>
      <u/>
      <sz val="1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4" borderId="0" xfId="0" applyFont="1" applyFill="1" applyAlignment="1">
      <alignment horizontal="left" vertical="center"/>
    </xf>
    <xf numFmtId="0" fontId="2" fillId="0" borderId="0" xfId="0" applyFont="1"/>
    <xf numFmtId="0" fontId="2" fillId="5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4" fillId="3" borderId="0" xfId="0" applyFont="1" applyFill="1" applyAlignment="1">
      <alignment vertical="top"/>
    </xf>
    <xf numFmtId="0" fontId="5" fillId="3" borderId="0" xfId="0" applyFont="1" applyFill="1" applyAlignment="1">
      <alignment vertical="top" wrapTex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vertical="center" wrapText="1"/>
    </xf>
    <xf numFmtId="0" fontId="5" fillId="3" borderId="0" xfId="0" applyFont="1" applyFill="1" applyAlignment="1">
      <alignment vertical="center" wrapText="1"/>
    </xf>
    <xf numFmtId="164" fontId="5" fillId="3" borderId="0" xfId="0" applyNumberFormat="1" applyFont="1" applyFill="1" applyAlignment="1">
      <alignment vertical="center" wrapText="1"/>
    </xf>
    <xf numFmtId="0" fontId="2" fillId="0" borderId="0" xfId="0" applyFont="1" applyAlignment="1">
      <alignment vertical="center"/>
    </xf>
    <xf numFmtId="0" fontId="2" fillId="5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vertical="top"/>
    </xf>
    <xf numFmtId="0" fontId="2" fillId="5" borderId="12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4" fillId="2" borderId="1" xfId="0" applyFont="1" applyFill="1" applyBorder="1" applyAlignment="1">
      <alignment vertical="top"/>
    </xf>
    <xf numFmtId="164" fontId="4" fillId="2" borderId="1" xfId="0" applyNumberFormat="1" applyFont="1" applyFill="1" applyBorder="1"/>
    <xf numFmtId="4" fontId="2" fillId="5" borderId="0" xfId="0" applyNumberFormat="1" applyFont="1" applyFill="1" applyAlignment="1">
      <alignment horizont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 wrapText="1"/>
    </xf>
    <xf numFmtId="0" fontId="4" fillId="0" borderId="0" xfId="0" applyFont="1"/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horizontal="right"/>
    </xf>
    <xf numFmtId="4" fontId="2" fillId="0" borderId="0" xfId="0" applyNumberFormat="1" applyFont="1"/>
    <xf numFmtId="0" fontId="7" fillId="0" borderId="0" xfId="0" applyFont="1" applyAlignment="1">
      <alignment horizontal="justify" vertical="center" wrapText="1"/>
    </xf>
    <xf numFmtId="0" fontId="7" fillId="0" borderId="0" xfId="0" applyFont="1" applyAlignment="1">
      <alignment wrapText="1"/>
    </xf>
    <xf numFmtId="0" fontId="2" fillId="0" borderId="1" xfId="0" applyFont="1" applyBorder="1" applyAlignment="1">
      <alignment vertical="top"/>
    </xf>
    <xf numFmtId="4" fontId="2" fillId="0" borderId="1" xfId="0" applyNumberFormat="1" applyFont="1" applyBorder="1"/>
    <xf numFmtId="0" fontId="2" fillId="0" borderId="1" xfId="0" applyFont="1" applyBorder="1" applyAlignment="1">
      <alignment horizontal="right"/>
    </xf>
    <xf numFmtId="164" fontId="2" fillId="0" borderId="0" xfId="0" applyNumberFormat="1" applyFont="1"/>
    <xf numFmtId="0" fontId="4" fillId="0" borderId="0" xfId="0" applyFont="1" applyAlignment="1">
      <alignment vertical="top"/>
    </xf>
    <xf numFmtId="0" fontId="4" fillId="0" borderId="0" xfId="0" applyFont="1" applyAlignment="1">
      <alignment wrapText="1"/>
    </xf>
    <xf numFmtId="4" fontId="4" fillId="0" borderId="0" xfId="0" applyNumberFormat="1" applyFont="1"/>
    <xf numFmtId="0" fontId="2" fillId="0" borderId="0" xfId="0" applyFont="1" applyAlignment="1">
      <alignment horizontal="left"/>
    </xf>
    <xf numFmtId="0" fontId="9" fillId="0" borderId="0" xfId="0" applyFont="1" applyAlignment="1">
      <alignment vertical="top"/>
    </xf>
    <xf numFmtId="0" fontId="1" fillId="0" borderId="0" xfId="0" applyFont="1" applyAlignment="1">
      <alignment wrapText="1"/>
    </xf>
    <xf numFmtId="0" fontId="4" fillId="3" borderId="0" xfId="0" applyFont="1" applyFill="1" applyAlignment="1">
      <alignment vertical="top" wrapText="1"/>
    </xf>
    <xf numFmtId="164" fontId="5" fillId="3" borderId="0" xfId="0" applyNumberFormat="1" applyFont="1" applyFill="1" applyAlignment="1">
      <alignment vertical="top" wrapText="1"/>
    </xf>
    <xf numFmtId="0" fontId="2" fillId="0" borderId="1" xfId="0" applyFont="1" applyBorder="1" applyAlignment="1">
      <alignment wrapText="1"/>
    </xf>
    <xf numFmtId="4" fontId="2" fillId="5" borderId="0" xfId="0" applyNumberFormat="1" applyFont="1" applyFill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4" fontId="5" fillId="0" borderId="0" xfId="0" applyNumberFormat="1" applyFont="1" applyAlignment="1">
      <alignment vertical="top" wrapText="1"/>
    </xf>
    <xf numFmtId="0" fontId="4" fillId="3" borderId="0" xfId="0" applyFont="1" applyFill="1" applyAlignment="1">
      <alignment horizontal="left" vertical="top"/>
    </xf>
    <xf numFmtId="0" fontId="2" fillId="3" borderId="0" xfId="0" applyFont="1" applyFill="1"/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8" fillId="0" borderId="4" xfId="0" applyFont="1" applyBorder="1" applyAlignment="1">
      <alignment horizontal="center" wrapText="1"/>
    </xf>
    <xf numFmtId="0" fontId="2" fillId="0" borderId="5" xfId="0" applyFont="1" applyBorder="1"/>
    <xf numFmtId="4" fontId="2" fillId="0" borderId="6" xfId="0" applyNumberFormat="1" applyFont="1" applyBorder="1"/>
    <xf numFmtId="0" fontId="2" fillId="0" borderId="7" xfId="0" applyFont="1" applyBorder="1"/>
    <xf numFmtId="4" fontId="2" fillId="0" borderId="8" xfId="0" applyNumberFormat="1" applyFont="1" applyBorder="1"/>
    <xf numFmtId="0" fontId="4" fillId="0" borderId="9" xfId="0" applyFont="1" applyBorder="1"/>
    <xf numFmtId="0" fontId="4" fillId="0" borderId="10" xfId="0" applyFont="1" applyBorder="1"/>
    <xf numFmtId="4" fontId="4" fillId="0" borderId="11" xfId="0" applyNumberFormat="1" applyFont="1" applyBorder="1"/>
    <xf numFmtId="4" fontId="2" fillId="4" borderId="0" xfId="0" applyNumberFormat="1" applyFont="1" applyFill="1" applyAlignment="1">
      <alignment horizontal="center"/>
    </xf>
    <xf numFmtId="0" fontId="2" fillId="5" borderId="0" xfId="0" applyFont="1" applyFill="1" applyAlignment="1">
      <alignment horizontal="center" wrapText="1"/>
    </xf>
    <xf numFmtId="4" fontId="2" fillId="0" borderId="0" xfId="0" applyNumberFormat="1" applyFont="1" applyAlignment="1">
      <alignment horizontal="right" vertical="top"/>
    </xf>
    <xf numFmtId="0" fontId="2" fillId="0" borderId="0" xfId="0" applyFont="1" applyAlignment="1">
      <alignment horizontal="justify" vertical="top" wrapText="1"/>
    </xf>
    <xf numFmtId="0" fontId="2" fillId="0" borderId="0" xfId="0" applyFont="1" applyAlignment="1">
      <alignment horizontal="justify" wrapText="1"/>
    </xf>
    <xf numFmtId="0" fontId="2" fillId="0" borderId="0" xfId="0" applyFont="1" applyAlignment="1">
      <alignment horizontal="left" wrapText="1"/>
    </xf>
    <xf numFmtId="0" fontId="2" fillId="0" borderId="0" xfId="0" applyFont="1"/>
    <xf numFmtId="0" fontId="2" fillId="0" borderId="0" xfId="0" applyFont="1" applyAlignment="1">
      <alignment horizontal="justify" vertical="top"/>
    </xf>
    <xf numFmtId="0" fontId="2" fillId="0" borderId="0" xfId="0" applyFont="1" applyAlignment="1">
      <alignment horizontal="justify"/>
    </xf>
    <xf numFmtId="0" fontId="2" fillId="0" borderId="0" xfId="0" applyFont="1" applyAlignment="1">
      <alignment horizontal="justify" vertical="top" wrapText="1" readingOrder="1"/>
    </xf>
    <xf numFmtId="49" fontId="2" fillId="0" borderId="0" xfId="0" applyNumberFormat="1" applyFont="1" applyAlignment="1">
      <alignment horizontal="justify" vertical="top" wrapText="1"/>
    </xf>
    <xf numFmtId="0" fontId="2" fillId="0" borderId="0" xfId="0" applyFont="1" applyAlignment="1">
      <alignment horizontal="justify" vertical="center" wrapText="1"/>
    </xf>
    <xf numFmtId="4" fontId="2" fillId="0" borderId="0" xfId="0" applyNumberFormat="1" applyFont="1" applyAlignment="1">
      <alignment wrapText="1"/>
    </xf>
    <xf numFmtId="0" fontId="2" fillId="0" borderId="0" xfId="0" applyFont="1" applyAlignment="1">
      <alignment wrapText="1"/>
    </xf>
    <xf numFmtId="0" fontId="7" fillId="0" borderId="1" xfId="0" applyFont="1" applyBorder="1" applyAlignment="1">
      <alignment horizontal="justify" vertical="center" wrapText="1"/>
    </xf>
    <xf numFmtId="0" fontId="2" fillId="0" borderId="0" xfId="0" applyFont="1" applyAlignment="1">
      <alignment horizontal="center" wrapText="1"/>
    </xf>
    <xf numFmtId="0" fontId="5" fillId="3" borderId="0" xfId="0" applyFont="1" applyFill="1" applyAlignment="1">
      <alignment vertical="top" wrapText="1"/>
    </xf>
    <xf numFmtId="0" fontId="6" fillId="3" borderId="0" xfId="0" applyFont="1" applyFill="1" applyAlignment="1">
      <alignment vertical="top" wrapText="1"/>
    </xf>
    <xf numFmtId="0" fontId="7" fillId="3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right" vertical="top" wrapText="1"/>
    </xf>
    <xf numFmtId="0" fontId="2" fillId="0" borderId="0" xfId="0" applyFont="1" applyAlignment="1">
      <alignment horizontal="right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vertical="top"/>
    </xf>
    <xf numFmtId="0" fontId="7" fillId="0" borderId="0" xfId="0" applyFont="1" applyAlignment="1">
      <alignment horizontal="justify" vertical="center" wrapText="1"/>
    </xf>
    <xf numFmtId="49" fontId="2" fillId="0" borderId="0" xfId="0" applyNumberFormat="1" applyFont="1" applyAlignment="1">
      <alignment horizontal="justify" wrapText="1"/>
    </xf>
    <xf numFmtId="0" fontId="4" fillId="0" borderId="0" xfId="0" applyFont="1" applyAlignment="1">
      <alignment horizontal="center" wrapText="1"/>
    </xf>
    <xf numFmtId="0" fontId="7" fillId="3" borderId="0" xfId="0" applyFont="1" applyFill="1" applyAlignment="1">
      <alignment horizontal="justify" wrapText="1"/>
    </xf>
    <xf numFmtId="4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10" fillId="0" borderId="0" xfId="0" applyFont="1" applyAlignment="1">
      <alignment horizontal="center" wrapText="1"/>
    </xf>
    <xf numFmtId="0" fontId="7" fillId="0" borderId="0" xfId="0" applyFont="1" applyAlignment="1">
      <alignment vertical="center" wrapText="1"/>
    </xf>
    <xf numFmtId="0" fontId="4" fillId="2" borderId="1" xfId="0" applyFont="1" applyFill="1" applyBorder="1" applyAlignment="1">
      <alignment wrapText="1"/>
    </xf>
    <xf numFmtId="49" fontId="7" fillId="0" borderId="0" xfId="0" applyNumberFormat="1" applyFont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7" fillId="0" borderId="0" xfId="0" applyFont="1" applyAlignment="1">
      <alignment wrapText="1"/>
    </xf>
    <xf numFmtId="4" fontId="2" fillId="0" borderId="3" xfId="0" applyNumberFormat="1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5" borderId="12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X319"/>
  <sheetViews>
    <sheetView tabSelected="1" topLeftCell="A305" zoomScale="90" zoomScaleNormal="90" zoomScaleSheetLayoutView="100" workbookViewId="0">
      <selection activeCell="B309" sqref="B309:H309"/>
    </sheetView>
  </sheetViews>
  <sheetFormatPr defaultRowHeight="15" x14ac:dyDescent="0.25"/>
  <cols>
    <col min="1" max="1" width="4.42578125" style="2" customWidth="1"/>
    <col min="2" max="2" width="4.85546875" style="2" customWidth="1"/>
    <col min="3" max="3" width="9.140625" style="2"/>
    <col min="4" max="4" width="26.140625" style="2" customWidth="1"/>
    <col min="5" max="5" width="8.28515625" style="2" customWidth="1"/>
    <col min="6" max="6" width="14.85546875" style="2" customWidth="1"/>
    <col min="7" max="7" width="15.5703125" style="2" customWidth="1"/>
    <col min="8" max="8" width="14.7109375" style="2" customWidth="1"/>
    <col min="9" max="9" width="10.140625" style="2" bestFit="1" customWidth="1"/>
    <col min="10" max="11" width="11.7109375" style="3" customWidth="1"/>
    <col min="12" max="12" width="11.7109375" style="4" customWidth="1"/>
    <col min="13" max="13" width="14.5703125" style="4" customWidth="1"/>
    <col min="14" max="14" width="27.85546875" style="4" customWidth="1"/>
    <col min="15" max="15" width="9.140625" style="2"/>
    <col min="16" max="16" width="12.28515625" style="2" customWidth="1"/>
    <col min="17" max="17" width="13.7109375" style="2" customWidth="1"/>
    <col min="18" max="18" width="9.140625" style="2"/>
    <col min="19" max="19" width="12.5703125" style="2" bestFit="1" customWidth="1"/>
    <col min="20" max="20" width="11" style="2" bestFit="1" customWidth="1"/>
    <col min="21" max="21" width="9.140625" style="2"/>
    <col min="22" max="22" width="16.42578125" style="2" customWidth="1"/>
    <col min="23" max="23" width="9.140625" style="2"/>
    <col min="24" max="24" width="11" style="2" bestFit="1" customWidth="1"/>
    <col min="25" max="16384" width="9.140625" style="2"/>
  </cols>
  <sheetData>
    <row r="2" spans="2:8" ht="46.5" customHeight="1" x14ac:dyDescent="0.25">
      <c r="B2" s="71" t="s">
        <v>230</v>
      </c>
      <c r="C2" s="71"/>
      <c r="D2" s="71"/>
      <c r="E2" s="71"/>
      <c r="F2" s="71"/>
      <c r="G2" s="71"/>
      <c r="H2" s="71"/>
    </row>
    <row r="4" spans="2:8" ht="45.75" customHeight="1" x14ac:dyDescent="0.35">
      <c r="B4" s="106" t="s">
        <v>231</v>
      </c>
      <c r="C4" s="106"/>
      <c r="D4" s="106"/>
      <c r="E4" s="106"/>
      <c r="F4" s="106"/>
      <c r="G4" s="106"/>
      <c r="H4" s="106"/>
    </row>
    <row r="6" spans="2:8" x14ac:dyDescent="0.25">
      <c r="B6" s="82" t="s">
        <v>12</v>
      </c>
      <c r="C6" s="82"/>
      <c r="D6" s="82"/>
      <c r="E6" s="82"/>
      <c r="F6" s="82"/>
      <c r="G6" s="82"/>
      <c r="H6" s="82"/>
    </row>
    <row r="7" spans="2:8" ht="16.5" customHeight="1" x14ac:dyDescent="0.25">
      <c r="B7" s="80" t="s">
        <v>157</v>
      </c>
      <c r="C7" s="80"/>
      <c r="D7" s="80"/>
      <c r="E7" s="80"/>
      <c r="F7" s="80"/>
      <c r="G7" s="80"/>
      <c r="H7" s="80"/>
    </row>
    <row r="8" spans="2:8" x14ac:dyDescent="0.25">
      <c r="B8" s="80" t="s">
        <v>158</v>
      </c>
      <c r="C8" s="80"/>
      <c r="D8" s="80"/>
      <c r="E8" s="80"/>
      <c r="F8" s="80"/>
      <c r="G8" s="80"/>
      <c r="H8" s="80"/>
    </row>
    <row r="9" spans="2:8" x14ac:dyDescent="0.25">
      <c r="B9" s="80" t="s">
        <v>159</v>
      </c>
      <c r="C9" s="80"/>
      <c r="D9" s="80"/>
      <c r="E9" s="80"/>
      <c r="F9" s="80"/>
      <c r="G9" s="80"/>
      <c r="H9" s="80"/>
    </row>
    <row r="10" spans="2:8" ht="9" customHeight="1" x14ac:dyDescent="0.25">
      <c r="B10" s="80"/>
      <c r="C10" s="80"/>
      <c r="D10" s="80"/>
      <c r="E10" s="80"/>
      <c r="F10" s="80"/>
      <c r="G10" s="80"/>
      <c r="H10" s="80"/>
    </row>
    <row r="11" spans="2:8" ht="13.5" customHeight="1" x14ac:dyDescent="0.25">
      <c r="B11" s="80" t="s">
        <v>160</v>
      </c>
      <c r="C11" s="80"/>
      <c r="D11" s="80"/>
      <c r="E11" s="80"/>
      <c r="F11" s="80"/>
      <c r="G11" s="80"/>
      <c r="H11" s="80"/>
    </row>
    <row r="12" spans="2:8" x14ac:dyDescent="0.25">
      <c r="B12" s="80" t="s">
        <v>161</v>
      </c>
      <c r="C12" s="80"/>
      <c r="D12" s="80"/>
      <c r="E12" s="80"/>
      <c r="F12" s="80"/>
      <c r="G12" s="80"/>
      <c r="H12" s="80"/>
    </row>
    <row r="13" spans="2:8" ht="30" customHeight="1" x14ac:dyDescent="0.25">
      <c r="B13" s="80" t="s">
        <v>162</v>
      </c>
      <c r="C13" s="80"/>
      <c r="D13" s="80"/>
      <c r="E13" s="80"/>
      <c r="F13" s="80"/>
      <c r="G13" s="80"/>
      <c r="H13" s="80"/>
    </row>
    <row r="14" spans="2:8" x14ac:dyDescent="0.25">
      <c r="B14" s="80" t="s">
        <v>163</v>
      </c>
      <c r="C14" s="80"/>
      <c r="D14" s="80"/>
      <c r="E14" s="80"/>
      <c r="F14" s="80"/>
      <c r="G14" s="80"/>
      <c r="H14" s="80"/>
    </row>
    <row r="15" spans="2:8" x14ac:dyDescent="0.25">
      <c r="B15" s="80" t="s">
        <v>164</v>
      </c>
      <c r="C15" s="80"/>
      <c r="D15" s="80"/>
      <c r="E15" s="80"/>
      <c r="F15" s="80"/>
      <c r="G15" s="80"/>
      <c r="H15" s="80"/>
    </row>
    <row r="16" spans="2:8" x14ac:dyDescent="0.25">
      <c r="B16" s="80" t="s">
        <v>165</v>
      </c>
      <c r="C16" s="80"/>
      <c r="D16" s="80"/>
      <c r="E16" s="80"/>
      <c r="F16" s="80"/>
      <c r="G16" s="80"/>
      <c r="H16" s="80"/>
    </row>
    <row r="17" spans="2:17" x14ac:dyDescent="0.25">
      <c r="B17" s="80" t="s">
        <v>166</v>
      </c>
      <c r="C17" s="80"/>
      <c r="D17" s="80"/>
      <c r="E17" s="80"/>
      <c r="F17" s="80"/>
      <c r="G17" s="80"/>
      <c r="H17" s="80"/>
    </row>
    <row r="18" spans="2:17" x14ac:dyDescent="0.25">
      <c r="B18" s="80" t="s">
        <v>167</v>
      </c>
      <c r="C18" s="80"/>
      <c r="D18" s="80"/>
      <c r="E18" s="80"/>
      <c r="F18" s="80"/>
      <c r="G18" s="80"/>
      <c r="H18" s="80"/>
    </row>
    <row r="19" spans="2:17" x14ac:dyDescent="0.25">
      <c r="B19" s="80" t="s">
        <v>168</v>
      </c>
      <c r="C19" s="80"/>
      <c r="D19" s="80"/>
      <c r="E19" s="80"/>
      <c r="F19" s="80"/>
      <c r="G19" s="80"/>
      <c r="H19" s="80"/>
    </row>
    <row r="20" spans="2:17" x14ac:dyDescent="0.25">
      <c r="B20" s="80" t="s">
        <v>169</v>
      </c>
      <c r="C20" s="80"/>
      <c r="D20" s="80"/>
      <c r="E20" s="80"/>
      <c r="F20" s="80"/>
      <c r="G20" s="80"/>
      <c r="H20" s="80"/>
    </row>
    <row r="21" spans="2:17" x14ac:dyDescent="0.25">
      <c r="B21" s="80" t="s">
        <v>170</v>
      </c>
      <c r="C21" s="80"/>
      <c r="D21" s="80"/>
      <c r="E21" s="80"/>
      <c r="F21" s="80"/>
      <c r="G21" s="80"/>
      <c r="H21" s="80"/>
    </row>
    <row r="22" spans="2:17" x14ac:dyDescent="0.25">
      <c r="B22" s="80" t="s">
        <v>171</v>
      </c>
      <c r="C22" s="80"/>
      <c r="D22" s="80"/>
      <c r="E22" s="80"/>
      <c r="F22" s="80"/>
      <c r="G22" s="80"/>
      <c r="H22" s="80"/>
    </row>
    <row r="23" spans="2:17" ht="61.5" customHeight="1" x14ac:dyDescent="0.25">
      <c r="B23" s="71" t="s">
        <v>172</v>
      </c>
      <c r="C23" s="71"/>
      <c r="D23" s="71"/>
      <c r="E23" s="71"/>
      <c r="F23" s="71"/>
      <c r="G23" s="71"/>
      <c r="H23" s="71"/>
    </row>
    <row r="24" spans="2:17" ht="8.25" customHeight="1" x14ac:dyDescent="0.25">
      <c r="B24" s="6"/>
      <c r="C24" s="6"/>
      <c r="D24" s="6"/>
      <c r="E24" s="6"/>
      <c r="F24" s="6"/>
      <c r="G24" s="6"/>
      <c r="H24" s="6"/>
    </row>
    <row r="25" spans="2:17" x14ac:dyDescent="0.25">
      <c r="B25" s="82" t="s">
        <v>13</v>
      </c>
      <c r="C25" s="82"/>
      <c r="D25" s="82"/>
      <c r="E25" s="82"/>
      <c r="F25" s="82"/>
      <c r="G25" s="82"/>
      <c r="H25" s="82"/>
    </row>
    <row r="26" spans="2:17" ht="16.5" customHeight="1" x14ac:dyDescent="0.25">
      <c r="B26" s="80" t="s">
        <v>14</v>
      </c>
      <c r="C26" s="80"/>
      <c r="D26" s="80"/>
      <c r="E26" s="80"/>
      <c r="F26" s="80"/>
      <c r="G26" s="80"/>
      <c r="H26" s="80"/>
    </row>
    <row r="27" spans="2:17" ht="14.25" customHeight="1" x14ac:dyDescent="0.25">
      <c r="B27" s="7" t="s">
        <v>0</v>
      </c>
      <c r="C27" s="83" t="s">
        <v>26</v>
      </c>
      <c r="D27" s="83"/>
      <c r="E27" s="83"/>
      <c r="F27" s="83"/>
      <c r="G27" s="83"/>
      <c r="H27" s="84"/>
    </row>
    <row r="28" spans="2:17" s="13" customFormat="1" ht="102" customHeight="1" x14ac:dyDescent="0.25">
      <c r="B28" s="9"/>
      <c r="C28" s="85" t="s">
        <v>101</v>
      </c>
      <c r="D28" s="85"/>
      <c r="E28" s="85"/>
      <c r="F28" s="10"/>
      <c r="G28" s="11" t="s">
        <v>5</v>
      </c>
      <c r="H28" s="12">
        <f>SUM(H31,H53)</f>
        <v>745000</v>
      </c>
      <c r="J28" s="14"/>
      <c r="K28" s="14"/>
      <c r="L28" s="15"/>
      <c r="M28" s="15"/>
      <c r="N28" s="15"/>
    </row>
    <row r="29" spans="2:17" x14ac:dyDescent="0.25">
      <c r="B29" s="16"/>
      <c r="C29" s="16"/>
      <c r="E29" s="86" t="s">
        <v>4</v>
      </c>
      <c r="F29" s="87"/>
      <c r="G29" s="88" t="s">
        <v>6</v>
      </c>
      <c r="H29" s="89"/>
      <c r="J29" s="104" t="s">
        <v>203</v>
      </c>
      <c r="K29" s="104"/>
      <c r="L29" s="105" t="s">
        <v>204</v>
      </c>
      <c r="M29" s="105"/>
      <c r="N29" s="105"/>
    </row>
    <row r="30" spans="2:17" ht="18.75" x14ac:dyDescent="0.3">
      <c r="B30" s="16"/>
      <c r="C30" s="16"/>
      <c r="E30" s="17"/>
      <c r="F30" s="22" t="s">
        <v>201</v>
      </c>
      <c r="G30" s="18"/>
      <c r="H30" s="22" t="s">
        <v>201</v>
      </c>
      <c r="J30" s="20" t="s">
        <v>205</v>
      </c>
      <c r="K30" s="20" t="s">
        <v>206</v>
      </c>
      <c r="L30" s="21" t="s">
        <v>205</v>
      </c>
      <c r="M30" s="21" t="s">
        <v>206</v>
      </c>
      <c r="N30" s="21" t="s">
        <v>207</v>
      </c>
      <c r="P30" s="39"/>
    </row>
    <row r="31" spans="2:17" ht="14.25" customHeight="1" x14ac:dyDescent="0.25">
      <c r="B31" s="23" t="s">
        <v>9</v>
      </c>
      <c r="C31" s="98" t="s">
        <v>8</v>
      </c>
      <c r="D31" s="98"/>
      <c r="E31" s="98"/>
      <c r="F31" s="98"/>
      <c r="G31" s="98"/>
      <c r="H31" s="24">
        <f>SUM(H51)</f>
        <v>526617</v>
      </c>
      <c r="J31" s="25"/>
      <c r="Q31" s="39" t="e">
        <f>H31/I31</f>
        <v>#DIV/0!</v>
      </c>
    </row>
    <row r="32" spans="2:17" s="13" customFormat="1" x14ac:dyDescent="0.25">
      <c r="B32" s="13" t="s">
        <v>15</v>
      </c>
      <c r="C32" s="26" t="s">
        <v>27</v>
      </c>
      <c r="E32" s="102">
        <v>207400</v>
      </c>
      <c r="F32" s="103"/>
      <c r="G32" s="27" t="s">
        <v>25</v>
      </c>
      <c r="H32" s="28">
        <f>E32</f>
        <v>207400</v>
      </c>
      <c r="J32" s="14" t="s">
        <v>208</v>
      </c>
      <c r="K32" s="14">
        <v>32321</v>
      </c>
      <c r="L32" s="15" t="s">
        <v>209</v>
      </c>
      <c r="M32" s="15">
        <v>65321</v>
      </c>
      <c r="N32" s="15" t="s">
        <v>210</v>
      </c>
      <c r="P32" s="13">
        <f>H32*R33</f>
        <v>282064</v>
      </c>
    </row>
    <row r="33" spans="2:24" s="13" customFormat="1" ht="96" customHeight="1" x14ac:dyDescent="0.25">
      <c r="C33" s="99" t="s">
        <v>126</v>
      </c>
      <c r="D33" s="99"/>
      <c r="E33" s="99"/>
      <c r="F33" s="29"/>
      <c r="G33" s="27"/>
      <c r="H33" s="28"/>
      <c r="J33" s="14"/>
      <c r="K33" s="14"/>
      <c r="L33" s="15"/>
      <c r="M33" s="15"/>
      <c r="N33" s="15"/>
      <c r="R33" s="13">
        <v>1.36</v>
      </c>
      <c r="T33" s="13">
        <f>E34*R33</f>
        <v>12648</v>
      </c>
    </row>
    <row r="34" spans="2:24" x14ac:dyDescent="0.25">
      <c r="B34" s="19" t="s">
        <v>16</v>
      </c>
      <c r="C34" s="30" t="s">
        <v>28</v>
      </c>
      <c r="E34" s="79">
        <v>9300</v>
      </c>
      <c r="F34" s="80"/>
      <c r="G34" s="32" t="s">
        <v>25</v>
      </c>
      <c r="H34" s="33">
        <f>E34</f>
        <v>9300</v>
      </c>
      <c r="J34" s="14" t="s">
        <v>208</v>
      </c>
      <c r="K34" s="14">
        <v>32321</v>
      </c>
      <c r="L34" s="15" t="s">
        <v>209</v>
      </c>
      <c r="M34" s="15">
        <v>65321</v>
      </c>
      <c r="N34" s="15" t="s">
        <v>210</v>
      </c>
    </row>
    <row r="35" spans="2:24" ht="71.25" customHeight="1" x14ac:dyDescent="0.25">
      <c r="B35" s="19"/>
      <c r="C35" s="90" t="s">
        <v>127</v>
      </c>
      <c r="D35" s="90"/>
      <c r="E35" s="90"/>
      <c r="F35" s="6"/>
      <c r="G35" s="32"/>
      <c r="H35" s="33"/>
      <c r="T35" s="2">
        <f>E37*1.36</f>
        <v>113696.00000000001</v>
      </c>
    </row>
    <row r="36" spans="2:24" ht="8.25" customHeight="1" x14ac:dyDescent="0.25">
      <c r="B36" s="19"/>
      <c r="C36" s="35"/>
      <c r="D36" s="35"/>
      <c r="E36" s="35"/>
      <c r="F36" s="6"/>
      <c r="G36" s="32"/>
      <c r="H36" s="33"/>
    </row>
    <row r="37" spans="2:24" x14ac:dyDescent="0.25">
      <c r="B37" s="19" t="s">
        <v>17</v>
      </c>
      <c r="C37" s="30" t="s">
        <v>29</v>
      </c>
      <c r="E37" s="79">
        <v>83600</v>
      </c>
      <c r="F37" s="80"/>
      <c r="G37" s="32" t="s">
        <v>25</v>
      </c>
      <c r="H37" s="33">
        <f>E37</f>
        <v>83600</v>
      </c>
      <c r="J37" s="14" t="s">
        <v>208</v>
      </c>
      <c r="K37" s="14">
        <v>32321</v>
      </c>
      <c r="L37" s="15" t="s">
        <v>209</v>
      </c>
      <c r="M37" s="15">
        <v>65321</v>
      </c>
      <c r="N37" s="15" t="s">
        <v>210</v>
      </c>
    </row>
    <row r="38" spans="2:24" ht="76.5" customHeight="1" x14ac:dyDescent="0.25">
      <c r="B38" s="19"/>
      <c r="C38" s="90" t="s">
        <v>128</v>
      </c>
      <c r="D38" s="90"/>
      <c r="E38" s="90"/>
      <c r="F38" s="6"/>
      <c r="G38" s="32"/>
      <c r="H38" s="33"/>
      <c r="T38" s="2">
        <f>F40*1.36</f>
        <v>37903.200000000004</v>
      </c>
    </row>
    <row r="39" spans="2:24" ht="9.75" customHeight="1" x14ac:dyDescent="0.25">
      <c r="B39" s="19"/>
      <c r="C39" s="35"/>
      <c r="D39" s="35"/>
      <c r="E39" s="35"/>
      <c r="F39" s="6"/>
      <c r="G39" s="32"/>
      <c r="H39" s="33"/>
    </row>
    <row r="40" spans="2:24" x14ac:dyDescent="0.25">
      <c r="B40" s="19" t="s">
        <v>18</v>
      </c>
      <c r="C40" s="30" t="s">
        <v>30</v>
      </c>
      <c r="F40" s="33">
        <v>27870</v>
      </c>
      <c r="G40" s="32" t="s">
        <v>25</v>
      </c>
      <c r="H40" s="33">
        <f>F40</f>
        <v>27870</v>
      </c>
      <c r="J40" s="14" t="s">
        <v>208</v>
      </c>
      <c r="K40" s="14">
        <v>32321</v>
      </c>
      <c r="L40" s="15" t="s">
        <v>209</v>
      </c>
      <c r="M40" s="15">
        <v>65321</v>
      </c>
      <c r="N40" s="15" t="s">
        <v>210</v>
      </c>
    </row>
    <row r="41" spans="2:24" ht="75" customHeight="1" x14ac:dyDescent="0.25">
      <c r="B41" s="19"/>
      <c r="C41" s="90" t="s">
        <v>129</v>
      </c>
      <c r="D41" s="90"/>
      <c r="E41" s="90"/>
      <c r="F41" s="33"/>
      <c r="G41" s="32"/>
      <c r="H41" s="33"/>
      <c r="T41" s="2">
        <f>F43*1.36</f>
        <v>30466.720000000001</v>
      </c>
    </row>
    <row r="42" spans="2:24" ht="9" customHeight="1" x14ac:dyDescent="0.25">
      <c r="B42" s="19"/>
      <c r="C42" s="35"/>
      <c r="D42" s="35"/>
      <c r="E42" s="35"/>
      <c r="F42" s="33"/>
      <c r="G42" s="32"/>
      <c r="H42" s="33"/>
    </row>
    <row r="43" spans="2:24" x14ac:dyDescent="0.25">
      <c r="B43" s="19" t="s">
        <v>19</v>
      </c>
      <c r="C43" s="30" t="s">
        <v>31</v>
      </c>
      <c r="F43" s="33">
        <v>22402</v>
      </c>
      <c r="G43" s="32" t="s">
        <v>25</v>
      </c>
      <c r="H43" s="33">
        <f>F43</f>
        <v>22402</v>
      </c>
      <c r="J43" s="14" t="s">
        <v>208</v>
      </c>
      <c r="K43" s="14">
        <v>32321</v>
      </c>
      <c r="L43" s="15" t="s">
        <v>209</v>
      </c>
      <c r="M43" s="15">
        <v>65321</v>
      </c>
      <c r="N43" s="15" t="s">
        <v>210</v>
      </c>
    </row>
    <row r="44" spans="2:24" ht="51" customHeight="1" x14ac:dyDescent="0.25">
      <c r="B44" s="19"/>
      <c r="C44" s="90" t="s">
        <v>146</v>
      </c>
      <c r="D44" s="90"/>
      <c r="E44" s="90"/>
      <c r="F44" s="33"/>
      <c r="G44" s="32"/>
      <c r="H44" s="33"/>
      <c r="Q44" s="39">
        <f>H51-I31</f>
        <v>526617</v>
      </c>
      <c r="T44" s="2">
        <f>F46*1.36</f>
        <v>201511.2</v>
      </c>
    </row>
    <row r="45" spans="2:24" ht="5.25" customHeight="1" x14ac:dyDescent="0.25">
      <c r="B45" s="19"/>
      <c r="C45" s="35"/>
      <c r="D45" s="35"/>
      <c r="E45" s="35"/>
      <c r="F45" s="33"/>
      <c r="G45" s="32"/>
      <c r="H45" s="33"/>
    </row>
    <row r="46" spans="2:24" x14ac:dyDescent="0.25">
      <c r="B46" s="19" t="s">
        <v>23</v>
      </c>
      <c r="C46" s="30" t="s">
        <v>32</v>
      </c>
      <c r="F46" s="33">
        <v>148170</v>
      </c>
      <c r="G46" s="32" t="s">
        <v>25</v>
      </c>
      <c r="H46" s="33">
        <f>F46</f>
        <v>148170</v>
      </c>
      <c r="J46" s="14" t="s">
        <v>208</v>
      </c>
      <c r="K46" s="14">
        <v>32321</v>
      </c>
      <c r="L46" s="15" t="s">
        <v>209</v>
      </c>
      <c r="M46" s="15">
        <v>65321</v>
      </c>
      <c r="N46" s="15" t="s">
        <v>210</v>
      </c>
    </row>
    <row r="47" spans="2:24" ht="62.25" customHeight="1" x14ac:dyDescent="0.25">
      <c r="B47" s="19"/>
      <c r="C47" s="90" t="s">
        <v>130</v>
      </c>
      <c r="D47" s="90"/>
      <c r="E47" s="90"/>
      <c r="F47" s="33"/>
      <c r="G47" s="32"/>
      <c r="H47" s="33"/>
      <c r="Q47" s="33">
        <f>SUM(H32:H47)</f>
        <v>498742</v>
      </c>
      <c r="V47" s="33">
        <f>SUM(H32:H47)</f>
        <v>498742</v>
      </c>
      <c r="X47" s="33">
        <f>I31-V47</f>
        <v>-498742</v>
      </c>
    </row>
    <row r="48" spans="2:24" ht="6" customHeight="1" x14ac:dyDescent="0.25">
      <c r="B48" s="19"/>
      <c r="C48" s="35"/>
      <c r="D48" s="35"/>
      <c r="E48" s="35"/>
      <c r="F48" s="33"/>
      <c r="G48" s="32"/>
      <c r="H48" s="33"/>
    </row>
    <row r="49" spans="2:22" x14ac:dyDescent="0.25">
      <c r="B49" s="19" t="s">
        <v>24</v>
      </c>
      <c r="C49" s="30" t="s">
        <v>33</v>
      </c>
      <c r="F49" s="33">
        <v>27875</v>
      </c>
      <c r="G49" s="32" t="s">
        <v>25</v>
      </c>
      <c r="H49" s="33">
        <f>F49</f>
        <v>27875</v>
      </c>
      <c r="J49" s="14" t="s">
        <v>208</v>
      </c>
      <c r="K49" s="14">
        <v>32321</v>
      </c>
      <c r="L49" s="15" t="s">
        <v>209</v>
      </c>
      <c r="M49" s="15">
        <v>65321</v>
      </c>
      <c r="N49" s="15" t="s">
        <v>210</v>
      </c>
    </row>
    <row r="50" spans="2:22" ht="62.25" customHeight="1" x14ac:dyDescent="0.25">
      <c r="B50" s="36"/>
      <c r="C50" s="81" t="s">
        <v>131</v>
      </c>
      <c r="D50" s="100"/>
      <c r="E50" s="100"/>
      <c r="F50" s="37"/>
      <c r="G50" s="38"/>
      <c r="H50" s="37"/>
      <c r="Q50" s="2">
        <f>585000-583120</f>
        <v>1880</v>
      </c>
      <c r="V50" s="39">
        <f>I31-H51</f>
        <v>-526617</v>
      </c>
    </row>
    <row r="51" spans="2:22" x14ac:dyDescent="0.25">
      <c r="B51" s="19"/>
      <c r="D51" s="2" t="s">
        <v>5</v>
      </c>
      <c r="E51" s="79">
        <f>SUM(E32:F49)</f>
        <v>526617</v>
      </c>
      <c r="F51" s="80"/>
      <c r="H51" s="39">
        <f>SUM(H32:H49)</f>
        <v>526617</v>
      </c>
    </row>
    <row r="52" spans="2:22" x14ac:dyDescent="0.25">
      <c r="B52" s="19"/>
      <c r="E52" s="31"/>
      <c r="F52" s="6"/>
      <c r="H52" s="39"/>
    </row>
    <row r="53" spans="2:22" ht="14.25" customHeight="1" x14ac:dyDescent="0.25">
      <c r="B53" s="23" t="s">
        <v>10</v>
      </c>
      <c r="C53" s="98" t="s">
        <v>88</v>
      </c>
      <c r="D53" s="98"/>
      <c r="E53" s="98"/>
      <c r="F53" s="98"/>
      <c r="G53" s="98"/>
      <c r="H53" s="24">
        <f>SUM(H75)</f>
        <v>218383</v>
      </c>
    </row>
    <row r="54" spans="2:22" ht="7.5" customHeight="1" x14ac:dyDescent="0.25">
      <c r="B54" s="40"/>
      <c r="C54" s="41"/>
      <c r="D54" s="41"/>
      <c r="E54" s="41"/>
      <c r="F54" s="41"/>
      <c r="G54" s="41"/>
      <c r="H54" s="42"/>
    </row>
    <row r="55" spans="2:22" x14ac:dyDescent="0.25">
      <c r="B55" s="19" t="s">
        <v>15</v>
      </c>
      <c r="C55" s="30" t="s">
        <v>27</v>
      </c>
      <c r="E55" s="79">
        <v>46450</v>
      </c>
      <c r="F55" s="80"/>
      <c r="G55" s="43" t="s">
        <v>34</v>
      </c>
      <c r="H55" s="33">
        <f>E55</f>
        <v>46450</v>
      </c>
      <c r="J55" s="3" t="s">
        <v>211</v>
      </c>
      <c r="K55" s="3">
        <v>32321</v>
      </c>
      <c r="L55" s="4" t="s">
        <v>212</v>
      </c>
      <c r="M55" s="4">
        <v>63416</v>
      </c>
      <c r="N55" s="4" t="s">
        <v>213</v>
      </c>
    </row>
    <row r="56" spans="2:22" ht="105" customHeight="1" x14ac:dyDescent="0.25">
      <c r="B56" s="19"/>
      <c r="C56" s="90" t="s">
        <v>126</v>
      </c>
      <c r="D56" s="90"/>
      <c r="E56" s="90"/>
      <c r="F56" s="6"/>
      <c r="G56" s="32"/>
      <c r="H56" s="33"/>
      <c r="S56" s="39">
        <f>H51+H71</f>
        <v>585000</v>
      </c>
      <c r="V56" s="39">
        <f>585000-S56</f>
        <v>0</v>
      </c>
    </row>
    <row r="57" spans="2:22" ht="15" customHeight="1" x14ac:dyDescent="0.25">
      <c r="B57" s="19"/>
      <c r="C57" s="35"/>
      <c r="D57" s="35"/>
      <c r="E57" s="35"/>
      <c r="F57" s="6"/>
      <c r="G57" s="32"/>
      <c r="H57" s="33"/>
    </row>
    <row r="58" spans="2:22" x14ac:dyDescent="0.25">
      <c r="B58" s="19" t="s">
        <v>16</v>
      </c>
      <c r="C58" s="30" t="s">
        <v>28</v>
      </c>
      <c r="E58" s="79">
        <v>5570</v>
      </c>
      <c r="F58" s="80"/>
      <c r="G58" s="43" t="s">
        <v>34</v>
      </c>
      <c r="H58" s="33">
        <f>E58</f>
        <v>5570</v>
      </c>
      <c r="J58" s="3" t="s">
        <v>211</v>
      </c>
      <c r="K58" s="3">
        <v>32321</v>
      </c>
      <c r="L58" s="4" t="s">
        <v>212</v>
      </c>
      <c r="M58" s="4">
        <v>63416</v>
      </c>
      <c r="N58" s="4" t="s">
        <v>213</v>
      </c>
    </row>
    <row r="59" spans="2:22" ht="63.75" customHeight="1" x14ac:dyDescent="0.25">
      <c r="B59" s="19"/>
      <c r="C59" s="90" t="s">
        <v>127</v>
      </c>
      <c r="D59" s="90"/>
      <c r="E59" s="90"/>
      <c r="F59" s="6"/>
      <c r="G59" s="32"/>
      <c r="H59" s="33"/>
      <c r="T59" s="33">
        <f>H71+E51</f>
        <v>585000</v>
      </c>
      <c r="V59" s="33">
        <f>E51+H71</f>
        <v>585000</v>
      </c>
    </row>
    <row r="60" spans="2:22" ht="6" customHeight="1" x14ac:dyDescent="0.25">
      <c r="B60" s="19"/>
      <c r="C60" s="35"/>
      <c r="D60" s="35"/>
      <c r="E60" s="35"/>
      <c r="F60" s="6"/>
      <c r="G60" s="32"/>
      <c r="H60" s="33"/>
    </row>
    <row r="61" spans="2:22" x14ac:dyDescent="0.25">
      <c r="B61" s="19" t="s">
        <v>17</v>
      </c>
      <c r="C61" s="30" t="s">
        <v>29</v>
      </c>
      <c r="E61" s="79">
        <v>27870</v>
      </c>
      <c r="F61" s="80"/>
      <c r="G61" s="43" t="s">
        <v>34</v>
      </c>
      <c r="H61" s="33">
        <f>E61</f>
        <v>27870</v>
      </c>
      <c r="J61" s="3" t="s">
        <v>211</v>
      </c>
      <c r="K61" s="3">
        <v>32321</v>
      </c>
      <c r="L61" s="4" t="s">
        <v>212</v>
      </c>
      <c r="M61" s="4">
        <v>63416</v>
      </c>
      <c r="N61" s="4" t="s">
        <v>213</v>
      </c>
    </row>
    <row r="62" spans="2:22" ht="76.5" customHeight="1" x14ac:dyDescent="0.25">
      <c r="B62" s="19"/>
      <c r="C62" s="90" t="s">
        <v>128</v>
      </c>
      <c r="D62" s="90"/>
      <c r="E62" s="90"/>
      <c r="F62" s="6"/>
      <c r="G62" s="32"/>
      <c r="H62" s="33"/>
      <c r="Q62" s="33">
        <f>SUM(H55:H70)</f>
        <v>132130</v>
      </c>
      <c r="S62" s="33">
        <f>E51+H71</f>
        <v>585000</v>
      </c>
    </row>
    <row r="63" spans="2:22" ht="7.5" customHeight="1" x14ac:dyDescent="0.25">
      <c r="B63" s="19"/>
      <c r="C63" s="35"/>
      <c r="D63" s="35"/>
      <c r="E63" s="35"/>
      <c r="F63" s="6"/>
      <c r="G63" s="32"/>
      <c r="H63" s="33"/>
    </row>
    <row r="64" spans="2:22" x14ac:dyDescent="0.25">
      <c r="B64" s="19" t="s">
        <v>18</v>
      </c>
      <c r="C64" s="30" t="s">
        <v>30</v>
      </c>
      <c r="F64" s="33">
        <v>22295</v>
      </c>
      <c r="G64" s="43" t="s">
        <v>34</v>
      </c>
      <c r="H64" s="33">
        <f>F64</f>
        <v>22295</v>
      </c>
      <c r="J64" s="3" t="s">
        <v>211</v>
      </c>
      <c r="K64" s="3">
        <v>32321</v>
      </c>
      <c r="L64" s="4" t="s">
        <v>212</v>
      </c>
      <c r="M64" s="4">
        <v>63416</v>
      </c>
      <c r="N64" s="4" t="s">
        <v>213</v>
      </c>
    </row>
    <row r="65" spans="2:22" ht="75" customHeight="1" x14ac:dyDescent="0.25">
      <c r="B65" s="19"/>
      <c r="C65" s="90" t="s">
        <v>129</v>
      </c>
      <c r="D65" s="90"/>
      <c r="E65" s="90"/>
      <c r="F65" s="33"/>
      <c r="G65" s="32"/>
      <c r="H65" s="33"/>
      <c r="Q65" s="33">
        <f>Q62+H73</f>
        <v>160000</v>
      </c>
    </row>
    <row r="66" spans="2:22" ht="7.5" customHeight="1" x14ac:dyDescent="0.25">
      <c r="B66" s="19"/>
      <c r="C66" s="35"/>
      <c r="D66" s="35"/>
      <c r="E66" s="35"/>
      <c r="F66" s="33"/>
      <c r="G66" s="32"/>
      <c r="H66" s="33"/>
    </row>
    <row r="67" spans="2:22" x14ac:dyDescent="0.25">
      <c r="B67" s="19" t="s">
        <v>19</v>
      </c>
      <c r="C67" s="30" t="s">
        <v>31</v>
      </c>
      <c r="F67" s="33">
        <v>19600</v>
      </c>
      <c r="G67" s="43" t="s">
        <v>34</v>
      </c>
      <c r="H67" s="33">
        <v>14008</v>
      </c>
      <c r="J67" s="3" t="s">
        <v>211</v>
      </c>
      <c r="K67" s="3">
        <v>32321</v>
      </c>
      <c r="L67" s="4" t="s">
        <v>212</v>
      </c>
      <c r="M67" s="4">
        <v>63416</v>
      </c>
      <c r="N67" s="4" t="s">
        <v>213</v>
      </c>
    </row>
    <row r="68" spans="2:22" ht="51.75" customHeight="1" x14ac:dyDescent="0.25">
      <c r="B68" s="19"/>
      <c r="C68" s="90" t="s">
        <v>147</v>
      </c>
      <c r="D68" s="90"/>
      <c r="E68" s="90"/>
      <c r="F68" s="33"/>
      <c r="G68" s="32"/>
      <c r="H68" s="33"/>
      <c r="S68" s="2">
        <f>218383-160000</f>
        <v>58383</v>
      </c>
      <c r="V68" s="33">
        <f>H70-S68</f>
        <v>-42446</v>
      </c>
    </row>
    <row r="69" spans="2:22" ht="9" customHeight="1" x14ac:dyDescent="0.25">
      <c r="B69" s="19"/>
      <c r="C69" s="35"/>
      <c r="D69" s="35"/>
      <c r="E69" s="35"/>
      <c r="F69" s="33"/>
      <c r="G69" s="32"/>
      <c r="H69" s="33"/>
    </row>
    <row r="70" spans="2:22" x14ac:dyDescent="0.25">
      <c r="B70" s="19" t="s">
        <v>23</v>
      </c>
      <c r="C70" s="30" t="s">
        <v>32</v>
      </c>
      <c r="F70" s="33">
        <v>74320</v>
      </c>
      <c r="G70" s="43" t="s">
        <v>34</v>
      </c>
      <c r="H70" s="33">
        <v>15937</v>
      </c>
      <c r="J70" s="3" t="s">
        <v>211</v>
      </c>
      <c r="K70" s="3">
        <v>32321</v>
      </c>
      <c r="L70" s="4" t="s">
        <v>212</v>
      </c>
      <c r="M70" s="4">
        <v>63416</v>
      </c>
      <c r="N70" s="4" t="s">
        <v>213</v>
      </c>
    </row>
    <row r="71" spans="2:22" ht="63.75" customHeight="1" x14ac:dyDescent="0.25">
      <c r="B71" s="19"/>
      <c r="C71" s="90" t="s">
        <v>130</v>
      </c>
      <c r="D71" s="90"/>
      <c r="E71" s="90"/>
      <c r="F71" s="33"/>
      <c r="G71" s="17" t="s">
        <v>232</v>
      </c>
      <c r="H71" s="69">
        <v>58383</v>
      </c>
    </row>
    <row r="72" spans="2:22" ht="7.5" customHeight="1" x14ac:dyDescent="0.25">
      <c r="B72" s="19"/>
      <c r="C72" s="35"/>
      <c r="D72" s="35"/>
      <c r="E72" s="35"/>
      <c r="F72" s="33"/>
      <c r="G72" s="32"/>
      <c r="H72" s="33"/>
    </row>
    <row r="73" spans="2:22" x14ac:dyDescent="0.25">
      <c r="B73" s="19" t="s">
        <v>24</v>
      </c>
      <c r="C73" s="30" t="s">
        <v>33</v>
      </c>
      <c r="F73" s="33">
        <v>27870</v>
      </c>
      <c r="G73" s="43" t="s">
        <v>34</v>
      </c>
      <c r="H73" s="33">
        <f>F73</f>
        <v>27870</v>
      </c>
      <c r="J73" s="3" t="s">
        <v>211</v>
      </c>
      <c r="K73" s="3">
        <v>32321</v>
      </c>
      <c r="L73" s="4" t="s">
        <v>212</v>
      </c>
      <c r="M73" s="4">
        <v>63416</v>
      </c>
      <c r="N73" s="4" t="s">
        <v>213</v>
      </c>
    </row>
    <row r="74" spans="2:22" ht="65.25" customHeight="1" x14ac:dyDescent="0.25">
      <c r="B74" s="36"/>
      <c r="C74" s="81" t="s">
        <v>131</v>
      </c>
      <c r="D74" s="100"/>
      <c r="E74" s="100"/>
      <c r="F74" s="37"/>
      <c r="G74" s="38"/>
      <c r="H74" s="37"/>
    </row>
    <row r="75" spans="2:22" x14ac:dyDescent="0.25">
      <c r="B75" s="19"/>
      <c r="D75" s="2" t="s">
        <v>5</v>
      </c>
      <c r="E75" s="79">
        <f>SUM(E55:F73)</f>
        <v>223975</v>
      </c>
      <c r="F75" s="80"/>
      <c r="H75" s="39">
        <f>SUM(H55:H73)</f>
        <v>218383</v>
      </c>
    </row>
    <row r="76" spans="2:22" ht="6" customHeight="1" x14ac:dyDescent="0.25">
      <c r="B76" s="19"/>
      <c r="E76" s="33"/>
      <c r="F76" s="33"/>
      <c r="H76" s="33"/>
    </row>
    <row r="77" spans="2:22" ht="14.25" customHeight="1" x14ac:dyDescent="0.25">
      <c r="B77" s="7" t="s">
        <v>35</v>
      </c>
      <c r="C77" s="83" t="s">
        <v>36</v>
      </c>
      <c r="D77" s="83"/>
      <c r="E77" s="83"/>
      <c r="F77" s="83"/>
      <c r="G77" s="83"/>
      <c r="H77" s="84"/>
    </row>
    <row r="78" spans="2:22" s="13" customFormat="1" ht="65.25" customHeight="1" x14ac:dyDescent="0.25">
      <c r="B78" s="9"/>
      <c r="C78" s="85" t="s">
        <v>132</v>
      </c>
      <c r="D78" s="85"/>
      <c r="E78" s="85"/>
      <c r="F78" s="10"/>
      <c r="G78" s="11" t="s">
        <v>5</v>
      </c>
      <c r="H78" s="12">
        <f>H95</f>
        <v>67000</v>
      </c>
      <c r="J78" s="14"/>
      <c r="K78" s="14"/>
      <c r="L78" s="15"/>
      <c r="M78" s="15"/>
      <c r="N78" s="15"/>
      <c r="Q78" s="13">
        <v>67000</v>
      </c>
      <c r="T78" s="13">
        <f>50000/67000</f>
        <v>0.74626865671641796</v>
      </c>
    </row>
    <row r="79" spans="2:22" ht="18.75" x14ac:dyDescent="0.3">
      <c r="B79" s="19"/>
      <c r="E79" s="33"/>
      <c r="F79" s="22" t="s">
        <v>201</v>
      </c>
      <c r="H79" s="22" t="s">
        <v>201</v>
      </c>
      <c r="J79" s="104" t="s">
        <v>203</v>
      </c>
      <c r="K79" s="104"/>
      <c r="L79" s="105" t="s">
        <v>204</v>
      </c>
      <c r="M79" s="105"/>
      <c r="N79" s="105"/>
    </row>
    <row r="80" spans="2:22" x14ac:dyDescent="0.25">
      <c r="B80" s="16"/>
      <c r="C80" s="16"/>
      <c r="E80" s="86" t="s">
        <v>4</v>
      </c>
      <c r="F80" s="87"/>
      <c r="G80" s="88" t="s">
        <v>6</v>
      </c>
      <c r="H80" s="89"/>
      <c r="J80" s="20" t="s">
        <v>205</v>
      </c>
      <c r="K80" s="20" t="s">
        <v>206</v>
      </c>
      <c r="L80" s="21" t="s">
        <v>205</v>
      </c>
      <c r="M80" s="21" t="s">
        <v>206</v>
      </c>
      <c r="N80" s="21" t="s">
        <v>207</v>
      </c>
    </row>
    <row r="81" spans="2:19" x14ac:dyDescent="0.25">
      <c r="B81" s="19" t="s">
        <v>15</v>
      </c>
      <c r="C81" s="30" t="s">
        <v>37</v>
      </c>
      <c r="E81" s="79">
        <v>18070</v>
      </c>
      <c r="F81" s="80"/>
      <c r="G81" s="32" t="s">
        <v>25</v>
      </c>
      <c r="H81" s="33">
        <f>E81</f>
        <v>18070</v>
      </c>
      <c r="J81" s="3" t="s">
        <v>214</v>
      </c>
      <c r="K81" s="3">
        <v>32321</v>
      </c>
      <c r="L81" s="4" t="s">
        <v>209</v>
      </c>
      <c r="M81" s="4">
        <v>65321</v>
      </c>
      <c r="N81" s="4" t="s">
        <v>210</v>
      </c>
    </row>
    <row r="82" spans="2:19" ht="92.25" customHeight="1" x14ac:dyDescent="0.25">
      <c r="B82" s="19"/>
      <c r="C82" s="90" t="s">
        <v>89</v>
      </c>
      <c r="D82" s="90"/>
      <c r="E82" s="90"/>
      <c r="F82" s="6"/>
      <c r="G82" s="32"/>
      <c r="H82" s="33"/>
    </row>
    <row r="83" spans="2:19" ht="6.75" customHeight="1" x14ac:dyDescent="0.25">
      <c r="B83" s="19"/>
      <c r="C83" s="35"/>
      <c r="D83" s="35"/>
      <c r="E83" s="35"/>
      <c r="F83" s="6"/>
      <c r="G83" s="32"/>
      <c r="H83" s="33"/>
    </row>
    <row r="84" spans="2:19" x14ac:dyDescent="0.25">
      <c r="B84" s="19" t="s">
        <v>16</v>
      </c>
      <c r="C84" s="30" t="s">
        <v>38</v>
      </c>
      <c r="E84" s="79">
        <v>6925</v>
      </c>
      <c r="F84" s="80"/>
      <c r="G84" s="32" t="s">
        <v>25</v>
      </c>
      <c r="H84" s="33">
        <f>E84</f>
        <v>6925</v>
      </c>
      <c r="J84" s="3" t="s">
        <v>214</v>
      </c>
      <c r="K84" s="3">
        <v>32321</v>
      </c>
      <c r="L84" s="4" t="s">
        <v>209</v>
      </c>
      <c r="M84" s="4">
        <v>65321</v>
      </c>
      <c r="N84" s="4" t="s">
        <v>210</v>
      </c>
    </row>
    <row r="85" spans="2:19" ht="79.5" customHeight="1" x14ac:dyDescent="0.25">
      <c r="B85" s="19"/>
      <c r="C85" s="90" t="s">
        <v>90</v>
      </c>
      <c r="D85" s="90"/>
      <c r="E85" s="90"/>
      <c r="F85" s="6"/>
      <c r="G85" s="32"/>
      <c r="H85" s="33"/>
    </row>
    <row r="86" spans="2:19" ht="5.25" customHeight="1" x14ac:dyDescent="0.25">
      <c r="B86" s="19"/>
      <c r="C86" s="35"/>
      <c r="D86" s="35"/>
      <c r="E86" s="35"/>
      <c r="F86" s="6"/>
      <c r="G86" s="32"/>
      <c r="H86" s="33"/>
    </row>
    <row r="87" spans="2:19" x14ac:dyDescent="0.25">
      <c r="B87" s="19" t="s">
        <v>17</v>
      </c>
      <c r="C87" s="30" t="s">
        <v>39</v>
      </c>
      <c r="E87" s="79">
        <v>10725</v>
      </c>
      <c r="F87" s="80"/>
      <c r="G87" s="32" t="s">
        <v>25</v>
      </c>
      <c r="H87" s="33">
        <f>E87</f>
        <v>10725</v>
      </c>
      <c r="J87" s="3" t="s">
        <v>214</v>
      </c>
      <c r="K87" s="3">
        <v>32321</v>
      </c>
      <c r="L87" s="4" t="s">
        <v>209</v>
      </c>
      <c r="M87" s="4">
        <v>65321</v>
      </c>
      <c r="N87" s="4" t="s">
        <v>210</v>
      </c>
    </row>
    <row r="88" spans="2:19" ht="78" customHeight="1" x14ac:dyDescent="0.25">
      <c r="B88" s="19"/>
      <c r="C88" s="90" t="s">
        <v>91</v>
      </c>
      <c r="D88" s="90"/>
      <c r="E88" s="90"/>
      <c r="F88" s="6"/>
      <c r="G88" s="32"/>
      <c r="H88" s="33"/>
    </row>
    <row r="89" spans="2:19" ht="5.25" customHeight="1" x14ac:dyDescent="0.25">
      <c r="B89" s="19"/>
      <c r="C89" s="35"/>
      <c r="D89" s="35"/>
      <c r="E89" s="35"/>
      <c r="F89" s="6"/>
      <c r="G89" s="32"/>
      <c r="H89" s="33"/>
    </row>
    <row r="90" spans="2:19" x14ac:dyDescent="0.25">
      <c r="B90" s="19" t="s">
        <v>18</v>
      </c>
      <c r="C90" s="30" t="s">
        <v>32</v>
      </c>
      <c r="F90" s="33">
        <v>29620</v>
      </c>
      <c r="G90" s="32" t="s">
        <v>25</v>
      </c>
      <c r="H90" s="33">
        <f>F90</f>
        <v>29620</v>
      </c>
      <c r="J90" s="3" t="s">
        <v>214</v>
      </c>
      <c r="K90" s="3">
        <v>32321</v>
      </c>
      <c r="L90" s="4" t="s">
        <v>209</v>
      </c>
      <c r="M90" s="4">
        <v>65321</v>
      </c>
      <c r="N90" s="4" t="s">
        <v>210</v>
      </c>
      <c r="S90" s="2">
        <f>67000-62440</f>
        <v>4560</v>
      </c>
    </row>
    <row r="91" spans="2:19" ht="64.5" customHeight="1" x14ac:dyDescent="0.25">
      <c r="B91" s="19"/>
      <c r="C91" s="90" t="s">
        <v>130</v>
      </c>
      <c r="D91" s="90"/>
      <c r="E91" s="90"/>
      <c r="F91" s="33"/>
      <c r="G91" s="32"/>
      <c r="H91" s="33"/>
    </row>
    <row r="92" spans="2:19" ht="6.75" customHeight="1" x14ac:dyDescent="0.25">
      <c r="B92" s="19"/>
      <c r="C92" s="35"/>
      <c r="D92" s="35"/>
      <c r="E92" s="35"/>
      <c r="F92" s="33"/>
      <c r="G92" s="32"/>
      <c r="H92" s="33"/>
    </row>
    <row r="93" spans="2:19" x14ac:dyDescent="0.25">
      <c r="B93" s="19" t="s">
        <v>19</v>
      </c>
      <c r="C93" s="30" t="s">
        <v>33</v>
      </c>
      <c r="F93" s="33">
        <v>1660</v>
      </c>
      <c r="G93" s="32" t="s">
        <v>25</v>
      </c>
      <c r="H93" s="33">
        <f>F93</f>
        <v>1660</v>
      </c>
      <c r="J93" s="3" t="s">
        <v>214</v>
      </c>
      <c r="K93" s="3">
        <v>32321</v>
      </c>
      <c r="L93" s="4" t="s">
        <v>209</v>
      </c>
      <c r="M93" s="4">
        <v>65321</v>
      </c>
      <c r="N93" s="4" t="s">
        <v>210</v>
      </c>
    </row>
    <row r="94" spans="2:19" ht="63.75" customHeight="1" x14ac:dyDescent="0.25">
      <c r="B94" s="36"/>
      <c r="C94" s="81" t="s">
        <v>148</v>
      </c>
      <c r="D94" s="100"/>
      <c r="E94" s="100"/>
      <c r="F94" s="37"/>
      <c r="G94" s="38"/>
      <c r="H94" s="37"/>
    </row>
    <row r="95" spans="2:19" x14ac:dyDescent="0.25">
      <c r="B95" s="19"/>
      <c r="D95" s="2" t="s">
        <v>5</v>
      </c>
      <c r="E95" s="79">
        <f>SUM(E81:F93)</f>
        <v>67000</v>
      </c>
      <c r="F95" s="80"/>
      <c r="H95" s="39">
        <f>SUM(H81:H93)</f>
        <v>67000</v>
      </c>
    </row>
    <row r="96" spans="2:19" ht="12.75" customHeight="1" x14ac:dyDescent="0.25">
      <c r="B96" s="44"/>
      <c r="C96" s="45"/>
      <c r="D96" s="45"/>
      <c r="E96" s="45"/>
      <c r="F96" s="45"/>
      <c r="G96" s="45"/>
    </row>
    <row r="97" spans="2:14" ht="14.25" customHeight="1" x14ac:dyDescent="0.25">
      <c r="B97" s="7" t="s">
        <v>1</v>
      </c>
      <c r="C97" s="83" t="s">
        <v>40</v>
      </c>
      <c r="D97" s="83"/>
      <c r="E97" s="83"/>
      <c r="F97" s="83"/>
      <c r="G97" s="83"/>
      <c r="H97" s="84"/>
    </row>
    <row r="98" spans="2:14" ht="39" customHeight="1" x14ac:dyDescent="0.25">
      <c r="B98" s="7"/>
      <c r="C98" s="85" t="s">
        <v>92</v>
      </c>
      <c r="D98" s="85"/>
      <c r="E98" s="85"/>
      <c r="F98" s="46"/>
      <c r="G98" s="8" t="s">
        <v>5</v>
      </c>
      <c r="H98" s="47">
        <f>H106</f>
        <v>30000</v>
      </c>
    </row>
    <row r="99" spans="2:14" ht="18.75" x14ac:dyDescent="0.3">
      <c r="B99" s="19"/>
      <c r="E99" s="33"/>
      <c r="F99" s="22" t="s">
        <v>201</v>
      </c>
      <c r="H99" s="22" t="s">
        <v>201</v>
      </c>
      <c r="J99" s="104" t="s">
        <v>203</v>
      </c>
      <c r="K99" s="104"/>
      <c r="L99" s="105" t="s">
        <v>204</v>
      </c>
      <c r="M99" s="105"/>
      <c r="N99" s="105"/>
    </row>
    <row r="100" spans="2:14" ht="13.5" customHeight="1" x14ac:dyDescent="0.25">
      <c r="B100" s="16"/>
      <c r="C100" s="16"/>
      <c r="E100" s="86" t="s">
        <v>4</v>
      </c>
      <c r="F100" s="87"/>
      <c r="G100" s="88" t="s">
        <v>6</v>
      </c>
      <c r="H100" s="89"/>
      <c r="J100" s="20" t="s">
        <v>205</v>
      </c>
      <c r="K100" s="20" t="s">
        <v>206</v>
      </c>
      <c r="L100" s="21" t="s">
        <v>205</v>
      </c>
      <c r="M100" s="21" t="s">
        <v>206</v>
      </c>
      <c r="N100" s="21" t="s">
        <v>207</v>
      </c>
    </row>
    <row r="101" spans="2:14" ht="15.75" x14ac:dyDescent="0.25">
      <c r="B101" s="19" t="s">
        <v>15</v>
      </c>
      <c r="C101" s="30" t="s">
        <v>41</v>
      </c>
      <c r="E101" s="79">
        <v>20000</v>
      </c>
      <c r="F101" s="80"/>
      <c r="G101" s="32" t="s">
        <v>25</v>
      </c>
      <c r="H101" s="33">
        <f>E101</f>
        <v>20000</v>
      </c>
      <c r="J101" s="3" t="s">
        <v>215</v>
      </c>
      <c r="K101" s="3">
        <v>32321</v>
      </c>
      <c r="L101" s="1" t="s">
        <v>209</v>
      </c>
      <c r="M101" s="1">
        <v>65321</v>
      </c>
      <c r="N101" s="1" t="s">
        <v>210</v>
      </c>
    </row>
    <row r="102" spans="2:14" ht="65.25" customHeight="1" x14ac:dyDescent="0.25">
      <c r="B102" s="19"/>
      <c r="C102" s="90" t="s">
        <v>93</v>
      </c>
      <c r="D102" s="90"/>
      <c r="E102" s="90"/>
      <c r="F102" s="6"/>
      <c r="G102" s="32"/>
      <c r="H102" s="33"/>
    </row>
    <row r="103" spans="2:14" ht="6" customHeight="1" x14ac:dyDescent="0.25">
      <c r="B103" s="19"/>
      <c r="C103" s="35"/>
      <c r="D103" s="35"/>
      <c r="E103" s="35"/>
      <c r="F103" s="6"/>
      <c r="G103" s="32"/>
      <c r="H103" s="33"/>
    </row>
    <row r="104" spans="2:14" ht="15.75" x14ac:dyDescent="0.25">
      <c r="B104" s="19" t="s">
        <v>16</v>
      </c>
      <c r="C104" s="30" t="s">
        <v>42</v>
      </c>
      <c r="E104" s="79">
        <v>10000</v>
      </c>
      <c r="F104" s="80"/>
      <c r="G104" s="32" t="s">
        <v>25</v>
      </c>
      <c r="H104" s="33">
        <f>E104</f>
        <v>10000</v>
      </c>
      <c r="J104" s="3" t="s">
        <v>215</v>
      </c>
      <c r="K104" s="3">
        <v>32321</v>
      </c>
      <c r="L104" s="1" t="s">
        <v>209</v>
      </c>
      <c r="M104" s="1">
        <v>65321</v>
      </c>
      <c r="N104" s="1" t="s">
        <v>210</v>
      </c>
    </row>
    <row r="105" spans="2:14" ht="39.75" customHeight="1" x14ac:dyDescent="0.25">
      <c r="B105" s="36"/>
      <c r="C105" s="81" t="s">
        <v>94</v>
      </c>
      <c r="D105" s="81"/>
      <c r="E105" s="81"/>
      <c r="F105" s="48"/>
      <c r="G105" s="38"/>
      <c r="H105" s="37"/>
    </row>
    <row r="106" spans="2:14" x14ac:dyDescent="0.25">
      <c r="B106" s="19"/>
      <c r="D106" s="2" t="s">
        <v>5</v>
      </c>
      <c r="E106" s="79">
        <f>SUM(E97:F104)</f>
        <v>30000</v>
      </c>
      <c r="F106" s="80"/>
      <c r="H106" s="39">
        <f>SUM(H101:H104)</f>
        <v>30000</v>
      </c>
    </row>
    <row r="107" spans="2:14" ht="10.5" customHeight="1" x14ac:dyDescent="0.25">
      <c r="B107" s="19"/>
      <c r="C107" s="30"/>
      <c r="E107" s="31"/>
      <c r="F107" s="6"/>
      <c r="G107" s="32"/>
      <c r="H107" s="33"/>
    </row>
    <row r="108" spans="2:14" ht="14.25" customHeight="1" x14ac:dyDescent="0.25">
      <c r="B108" s="7" t="s">
        <v>2</v>
      </c>
      <c r="C108" s="83" t="s">
        <v>43</v>
      </c>
      <c r="D108" s="83"/>
      <c r="E108" s="83"/>
      <c r="F108" s="83"/>
      <c r="G108" s="83"/>
      <c r="H108" s="84"/>
    </row>
    <row r="109" spans="2:14" s="13" customFormat="1" ht="78.75" customHeight="1" x14ac:dyDescent="0.25">
      <c r="B109" s="9"/>
      <c r="C109" s="85" t="s">
        <v>133</v>
      </c>
      <c r="D109" s="85"/>
      <c r="E109" s="85"/>
      <c r="F109" s="10"/>
      <c r="G109" s="11" t="s">
        <v>5</v>
      </c>
      <c r="H109" s="12">
        <f>H112+H128+H145</f>
        <v>766300</v>
      </c>
      <c r="J109" s="49"/>
      <c r="K109" s="14"/>
      <c r="L109" s="15"/>
      <c r="M109" s="15"/>
      <c r="N109" s="15"/>
    </row>
    <row r="110" spans="2:14" ht="15.75" customHeight="1" x14ac:dyDescent="0.3">
      <c r="B110" s="19"/>
      <c r="E110" s="33"/>
      <c r="F110" s="22" t="s">
        <v>201</v>
      </c>
      <c r="H110" s="22" t="s">
        <v>201</v>
      </c>
      <c r="J110" s="104" t="s">
        <v>203</v>
      </c>
      <c r="K110" s="104"/>
      <c r="L110" s="105" t="s">
        <v>204</v>
      </c>
      <c r="M110" s="105"/>
      <c r="N110" s="105"/>
    </row>
    <row r="111" spans="2:14" x14ac:dyDescent="0.25">
      <c r="B111" s="16"/>
      <c r="C111" s="16"/>
      <c r="E111" s="86" t="s">
        <v>4</v>
      </c>
      <c r="F111" s="87"/>
      <c r="G111" s="88" t="s">
        <v>6</v>
      </c>
      <c r="H111" s="89"/>
      <c r="J111" s="20" t="s">
        <v>205</v>
      </c>
      <c r="K111" s="20" t="s">
        <v>206</v>
      </c>
      <c r="L111" s="21" t="s">
        <v>205</v>
      </c>
      <c r="M111" s="21" t="s">
        <v>206</v>
      </c>
      <c r="N111" s="21" t="s">
        <v>207</v>
      </c>
    </row>
    <row r="112" spans="2:14" ht="14.25" customHeight="1" x14ac:dyDescent="0.25">
      <c r="B112" s="23" t="s">
        <v>3</v>
      </c>
      <c r="C112" s="98" t="s">
        <v>67</v>
      </c>
      <c r="D112" s="98"/>
      <c r="E112" s="98"/>
      <c r="F112" s="98"/>
      <c r="G112" s="98"/>
      <c r="H112" s="24">
        <f>H126</f>
        <v>439040</v>
      </c>
    </row>
    <row r="113" spans="2:17" ht="15.75" x14ac:dyDescent="0.25">
      <c r="B113" s="19" t="s">
        <v>15</v>
      </c>
      <c r="C113" s="30" t="s">
        <v>44</v>
      </c>
      <c r="E113" s="79">
        <v>339200</v>
      </c>
      <c r="F113" s="80"/>
      <c r="G113" s="32" t="s">
        <v>25</v>
      </c>
      <c r="H113" s="33">
        <f>E113-H114</f>
        <v>321950</v>
      </c>
      <c r="J113" s="3" t="s">
        <v>216</v>
      </c>
      <c r="K113" s="3">
        <v>32329</v>
      </c>
      <c r="L113" s="1" t="s">
        <v>209</v>
      </c>
      <c r="M113" s="1">
        <v>65321</v>
      </c>
      <c r="N113" s="1" t="s">
        <v>210</v>
      </c>
      <c r="Q113" s="2">
        <f>1.28</f>
        <v>1.28</v>
      </c>
    </row>
    <row r="114" spans="2:17" ht="15.75" x14ac:dyDescent="0.25">
      <c r="B114" s="19"/>
      <c r="C114" s="30"/>
      <c r="E114" s="31"/>
      <c r="F114" s="6"/>
      <c r="G114" s="32" t="s">
        <v>86</v>
      </c>
      <c r="H114" s="33">
        <v>17250</v>
      </c>
      <c r="J114" s="3" t="s">
        <v>217</v>
      </c>
      <c r="K114" s="3">
        <v>32329</v>
      </c>
      <c r="L114" s="1" t="s">
        <v>218</v>
      </c>
      <c r="M114" s="1">
        <v>64236</v>
      </c>
      <c r="N114" s="1" t="s">
        <v>219</v>
      </c>
      <c r="P114" s="33"/>
    </row>
    <row r="115" spans="2:17" ht="41.25" customHeight="1" x14ac:dyDescent="0.25">
      <c r="B115" s="19"/>
      <c r="C115" s="90" t="s">
        <v>95</v>
      </c>
      <c r="D115" s="90"/>
      <c r="E115" s="90"/>
      <c r="F115" s="6"/>
      <c r="G115" s="32"/>
      <c r="H115" s="33"/>
    </row>
    <row r="116" spans="2:17" ht="8.25" customHeight="1" x14ac:dyDescent="0.25">
      <c r="B116" s="19"/>
      <c r="C116" s="35"/>
      <c r="D116" s="35"/>
      <c r="E116" s="35"/>
      <c r="F116" s="6"/>
      <c r="G116" s="32"/>
      <c r="H116" s="33"/>
    </row>
    <row r="117" spans="2:17" ht="15.75" x14ac:dyDescent="0.25">
      <c r="B117" s="19" t="s">
        <v>16</v>
      </c>
      <c r="C117" s="30" t="s">
        <v>58</v>
      </c>
      <c r="E117" s="79">
        <v>32000</v>
      </c>
      <c r="F117" s="80"/>
      <c r="G117" s="32" t="s">
        <v>25</v>
      </c>
      <c r="H117" s="33">
        <f>E117</f>
        <v>32000</v>
      </c>
      <c r="J117" s="3" t="s">
        <v>216</v>
      </c>
      <c r="K117" s="3">
        <v>32329</v>
      </c>
      <c r="L117" s="1" t="s">
        <v>209</v>
      </c>
      <c r="M117" s="1">
        <v>65321</v>
      </c>
      <c r="N117" s="1" t="s">
        <v>210</v>
      </c>
    </row>
    <row r="118" spans="2:17" ht="54" customHeight="1" x14ac:dyDescent="0.25">
      <c r="B118" s="19"/>
      <c r="C118" s="90" t="s">
        <v>108</v>
      </c>
      <c r="D118" s="90"/>
      <c r="E118" s="90"/>
      <c r="F118" s="6"/>
      <c r="G118" s="32"/>
      <c r="H118" s="33"/>
    </row>
    <row r="119" spans="2:17" ht="7.5" customHeight="1" x14ac:dyDescent="0.25">
      <c r="B119" s="19"/>
      <c r="C119" s="34"/>
      <c r="D119" s="34"/>
      <c r="E119" s="34"/>
      <c r="F119" s="6"/>
      <c r="G119" s="32"/>
      <c r="H119" s="33"/>
    </row>
    <row r="120" spans="2:17" ht="15.75" x14ac:dyDescent="0.25">
      <c r="B120" s="19" t="s">
        <v>17</v>
      </c>
      <c r="C120" s="30" t="s">
        <v>45</v>
      </c>
      <c r="E120" s="79">
        <v>51200</v>
      </c>
      <c r="F120" s="80"/>
      <c r="G120" s="32" t="s">
        <v>25</v>
      </c>
      <c r="H120" s="33">
        <f>E120</f>
        <v>51200</v>
      </c>
      <c r="J120" s="3" t="s">
        <v>216</v>
      </c>
      <c r="K120" s="3">
        <v>32329</v>
      </c>
      <c r="L120" s="1" t="s">
        <v>209</v>
      </c>
      <c r="M120" s="1">
        <v>65321</v>
      </c>
      <c r="N120" s="1" t="s">
        <v>210</v>
      </c>
    </row>
    <row r="121" spans="2:17" ht="41.25" customHeight="1" x14ac:dyDescent="0.25">
      <c r="B121" s="19"/>
      <c r="C121" s="90" t="s">
        <v>134</v>
      </c>
      <c r="D121" s="90"/>
      <c r="E121" s="90"/>
      <c r="F121" s="6"/>
      <c r="G121" s="32"/>
      <c r="H121" s="33"/>
    </row>
    <row r="122" spans="2:17" ht="8.25" customHeight="1" x14ac:dyDescent="0.25">
      <c r="B122" s="19"/>
      <c r="C122" s="35"/>
      <c r="D122" s="35"/>
      <c r="E122" s="35"/>
      <c r="F122" s="6"/>
      <c r="G122" s="32"/>
      <c r="H122" s="33"/>
    </row>
    <row r="123" spans="2:17" ht="15.75" x14ac:dyDescent="0.25">
      <c r="B123" s="19" t="s">
        <v>18</v>
      </c>
      <c r="C123" s="30" t="s">
        <v>46</v>
      </c>
      <c r="E123" s="79">
        <v>16640</v>
      </c>
      <c r="F123" s="80"/>
      <c r="G123" s="32" t="s">
        <v>25</v>
      </c>
      <c r="H123" s="33">
        <f>E123</f>
        <v>16640</v>
      </c>
      <c r="J123" s="3" t="s">
        <v>216</v>
      </c>
      <c r="K123" s="3">
        <v>32329</v>
      </c>
      <c r="L123" s="1" t="s">
        <v>209</v>
      </c>
      <c r="M123" s="1">
        <v>65321</v>
      </c>
      <c r="N123" s="1" t="s">
        <v>210</v>
      </c>
    </row>
    <row r="124" spans="2:17" ht="51.75" customHeight="1" x14ac:dyDescent="0.25">
      <c r="B124" s="19"/>
      <c r="C124" s="90" t="s">
        <v>102</v>
      </c>
      <c r="D124" s="90"/>
      <c r="E124" s="90"/>
      <c r="F124" s="6"/>
      <c r="G124" s="32"/>
      <c r="H124" s="33"/>
    </row>
    <row r="125" spans="2:17" ht="8.25" customHeight="1" x14ac:dyDescent="0.25">
      <c r="B125" s="19"/>
      <c r="C125" s="35"/>
      <c r="D125" s="35"/>
      <c r="E125" s="35"/>
      <c r="F125" s="6"/>
      <c r="G125" s="32"/>
      <c r="H125" s="33"/>
    </row>
    <row r="126" spans="2:17" x14ac:dyDescent="0.25">
      <c r="B126" s="19"/>
      <c r="D126" s="2" t="s">
        <v>5</v>
      </c>
      <c r="E126" s="79">
        <f>SUM(E111:F125)</f>
        <v>439040</v>
      </c>
      <c r="F126" s="80"/>
      <c r="H126" s="39">
        <f>SUM(H113:H125)</f>
        <v>439040</v>
      </c>
    </row>
    <row r="127" spans="2:17" x14ac:dyDescent="0.25">
      <c r="B127" s="19"/>
      <c r="E127" s="31"/>
      <c r="F127" s="6"/>
      <c r="H127" s="39"/>
    </row>
    <row r="128" spans="2:17" ht="14.25" customHeight="1" x14ac:dyDescent="0.25">
      <c r="B128" s="23" t="s">
        <v>7</v>
      </c>
      <c r="C128" s="98" t="s">
        <v>47</v>
      </c>
      <c r="D128" s="98"/>
      <c r="E128" s="98"/>
      <c r="F128" s="98"/>
      <c r="G128" s="98"/>
      <c r="H128" s="24">
        <f>H143</f>
        <v>216155</v>
      </c>
    </row>
    <row r="129" spans="2:18" ht="15.75" x14ac:dyDescent="0.25">
      <c r="B129" s="19" t="s">
        <v>15</v>
      </c>
      <c r="C129" s="30" t="s">
        <v>48</v>
      </c>
      <c r="E129" s="79">
        <v>32000</v>
      </c>
      <c r="F129" s="80"/>
      <c r="G129" s="32" t="s">
        <v>25</v>
      </c>
      <c r="H129" s="33">
        <f>E129</f>
        <v>32000</v>
      </c>
      <c r="J129" s="3" t="s">
        <v>216</v>
      </c>
      <c r="K129" s="3">
        <v>32329</v>
      </c>
      <c r="L129" s="1" t="s">
        <v>209</v>
      </c>
      <c r="M129" s="1">
        <v>65321</v>
      </c>
      <c r="N129" s="1" t="s">
        <v>210</v>
      </c>
    </row>
    <row r="130" spans="2:18" ht="27.75" customHeight="1" x14ac:dyDescent="0.25">
      <c r="B130" s="19"/>
      <c r="C130" s="90" t="s">
        <v>104</v>
      </c>
      <c r="D130" s="90"/>
      <c r="E130" s="90"/>
      <c r="F130" s="6"/>
      <c r="G130" s="32"/>
      <c r="H130" s="33"/>
    </row>
    <row r="131" spans="2:18" ht="4.5" customHeight="1" x14ac:dyDescent="0.25">
      <c r="B131" s="19"/>
      <c r="C131" s="35"/>
      <c r="D131" s="35"/>
      <c r="E131" s="35"/>
      <c r="F131" s="6"/>
      <c r="G131" s="32"/>
      <c r="H131" s="33"/>
    </row>
    <row r="132" spans="2:18" ht="15.75" x14ac:dyDescent="0.25">
      <c r="B132" s="19" t="s">
        <v>16</v>
      </c>
      <c r="C132" s="30" t="s">
        <v>51</v>
      </c>
      <c r="E132" s="79">
        <v>33000</v>
      </c>
      <c r="F132" s="80"/>
      <c r="G132" s="32" t="s">
        <v>25</v>
      </c>
      <c r="H132" s="33">
        <f>E132</f>
        <v>33000</v>
      </c>
      <c r="J132" s="3" t="s">
        <v>216</v>
      </c>
      <c r="K132" s="3">
        <v>32329</v>
      </c>
      <c r="L132" s="1" t="s">
        <v>209</v>
      </c>
      <c r="M132" s="1">
        <v>65321</v>
      </c>
      <c r="N132" s="1" t="s">
        <v>210</v>
      </c>
    </row>
    <row r="133" spans="2:18" ht="14.25" customHeight="1" x14ac:dyDescent="0.25">
      <c r="B133" s="19"/>
      <c r="C133" s="97" t="s">
        <v>96</v>
      </c>
      <c r="D133" s="97"/>
      <c r="E133" s="97"/>
      <c r="F133" s="6"/>
      <c r="G133" s="32"/>
      <c r="H133" s="33"/>
    </row>
    <row r="134" spans="2:18" ht="5.25" customHeight="1" x14ac:dyDescent="0.25">
      <c r="B134" s="19"/>
      <c r="C134" s="35"/>
      <c r="D134" s="35"/>
      <c r="E134" s="35"/>
      <c r="F134" s="6"/>
      <c r="G134" s="32"/>
      <c r="H134" s="33"/>
    </row>
    <row r="135" spans="2:18" ht="15.75" x14ac:dyDescent="0.25">
      <c r="B135" s="19" t="s">
        <v>17</v>
      </c>
      <c r="C135" s="30" t="s">
        <v>50</v>
      </c>
      <c r="E135" s="79">
        <v>4480</v>
      </c>
      <c r="F135" s="80"/>
      <c r="G135" s="32" t="s">
        <v>25</v>
      </c>
      <c r="H135" s="33">
        <f>E135</f>
        <v>4480</v>
      </c>
      <c r="J135" s="3" t="s">
        <v>216</v>
      </c>
      <c r="K135" s="3">
        <v>32329</v>
      </c>
      <c r="L135" s="1" t="s">
        <v>209</v>
      </c>
      <c r="M135" s="1">
        <v>65321</v>
      </c>
      <c r="N135" s="1" t="s">
        <v>210</v>
      </c>
    </row>
    <row r="136" spans="2:18" ht="27.75" customHeight="1" x14ac:dyDescent="0.25">
      <c r="B136" s="19"/>
      <c r="C136" s="90" t="s">
        <v>103</v>
      </c>
      <c r="D136" s="90"/>
      <c r="E136" s="90"/>
      <c r="F136" s="6"/>
      <c r="G136" s="32"/>
      <c r="H136" s="33"/>
    </row>
    <row r="137" spans="2:18" ht="8.25" customHeight="1" x14ac:dyDescent="0.25">
      <c r="B137" s="19"/>
      <c r="C137" s="35"/>
      <c r="D137" s="35"/>
      <c r="E137" s="35"/>
      <c r="F137" s="6"/>
      <c r="G137" s="32"/>
      <c r="H137" s="33"/>
    </row>
    <row r="138" spans="2:18" ht="15.75" x14ac:dyDescent="0.25">
      <c r="B138" s="19" t="s">
        <v>18</v>
      </c>
      <c r="C138" s="30" t="s">
        <v>87</v>
      </c>
      <c r="E138" s="31"/>
      <c r="F138" s="31">
        <v>133875</v>
      </c>
      <c r="G138" s="32" t="s">
        <v>25</v>
      </c>
      <c r="H138" s="33">
        <f>F138</f>
        <v>133875</v>
      </c>
      <c r="J138" s="3" t="s">
        <v>216</v>
      </c>
      <c r="K138" s="3">
        <v>32329</v>
      </c>
      <c r="L138" s="1" t="s">
        <v>209</v>
      </c>
      <c r="M138" s="1">
        <v>65321</v>
      </c>
      <c r="N138" s="1" t="s">
        <v>210</v>
      </c>
      <c r="R138" s="2">
        <f>83200+50675</f>
        <v>133875</v>
      </c>
    </row>
    <row r="139" spans="2:18" ht="28.5" customHeight="1" x14ac:dyDescent="0.25">
      <c r="B139" s="19"/>
      <c r="C139" s="90" t="s">
        <v>105</v>
      </c>
      <c r="D139" s="90"/>
      <c r="E139" s="90"/>
      <c r="F139" s="6"/>
      <c r="G139" s="32"/>
      <c r="H139" s="33"/>
    </row>
    <row r="140" spans="2:18" ht="5.25" customHeight="1" x14ac:dyDescent="0.25">
      <c r="B140" s="19"/>
      <c r="C140" s="35"/>
      <c r="D140" s="35"/>
      <c r="E140" s="35"/>
      <c r="F140" s="6"/>
      <c r="G140" s="32"/>
      <c r="H140" s="33"/>
    </row>
    <row r="141" spans="2:18" ht="15.75" x14ac:dyDescent="0.25">
      <c r="B141" s="19" t="s">
        <v>19</v>
      </c>
      <c r="C141" s="30" t="s">
        <v>49</v>
      </c>
      <c r="E141" s="79">
        <v>12800</v>
      </c>
      <c r="F141" s="80"/>
      <c r="G141" s="32" t="s">
        <v>25</v>
      </c>
      <c r="H141" s="33">
        <f>E141</f>
        <v>12800</v>
      </c>
      <c r="J141" s="3" t="s">
        <v>216</v>
      </c>
      <c r="K141" s="3">
        <v>32329</v>
      </c>
      <c r="L141" s="1" t="s">
        <v>209</v>
      </c>
      <c r="M141" s="1">
        <v>65321</v>
      </c>
      <c r="N141" s="1" t="s">
        <v>210</v>
      </c>
    </row>
    <row r="142" spans="2:18" ht="28.5" customHeight="1" x14ac:dyDescent="0.25">
      <c r="B142" s="36"/>
      <c r="C142" s="81" t="s">
        <v>106</v>
      </c>
      <c r="D142" s="81"/>
      <c r="E142" s="81"/>
      <c r="F142" s="48"/>
      <c r="G142" s="38"/>
      <c r="H142" s="37"/>
    </row>
    <row r="143" spans="2:18" x14ac:dyDescent="0.25">
      <c r="B143" s="19"/>
      <c r="D143" s="2" t="s">
        <v>5</v>
      </c>
      <c r="E143" s="79">
        <f>SUM(E129:F141)</f>
        <v>216155</v>
      </c>
      <c r="F143" s="80"/>
      <c r="H143" s="39">
        <f>SUM(H129:H141)</f>
        <v>216155</v>
      </c>
    </row>
    <row r="144" spans="2:18" ht="9.75" customHeight="1" x14ac:dyDescent="0.25">
      <c r="B144" s="19"/>
      <c r="E144" s="31"/>
      <c r="F144" s="6"/>
      <c r="H144" s="39"/>
    </row>
    <row r="145" spans="2:14" ht="14.25" customHeight="1" x14ac:dyDescent="0.25">
      <c r="B145" s="23" t="s">
        <v>11</v>
      </c>
      <c r="C145" s="98" t="s">
        <v>52</v>
      </c>
      <c r="D145" s="98"/>
      <c r="E145" s="98"/>
      <c r="F145" s="98"/>
      <c r="G145" s="98"/>
      <c r="H145" s="24">
        <f>H156</f>
        <v>111105</v>
      </c>
    </row>
    <row r="146" spans="2:14" ht="15.75" x14ac:dyDescent="0.25">
      <c r="B146" s="19" t="s">
        <v>15</v>
      </c>
      <c r="C146" s="30" t="s">
        <v>44</v>
      </c>
      <c r="E146" s="79">
        <v>83200</v>
      </c>
      <c r="F146" s="80"/>
      <c r="G146" s="32" t="s">
        <v>25</v>
      </c>
      <c r="H146" s="33">
        <f>E146</f>
        <v>83200</v>
      </c>
      <c r="J146" s="3" t="s">
        <v>216</v>
      </c>
      <c r="K146" s="3">
        <v>32329</v>
      </c>
      <c r="L146" s="1" t="s">
        <v>209</v>
      </c>
      <c r="M146" s="1">
        <v>65321</v>
      </c>
      <c r="N146" s="1" t="s">
        <v>210</v>
      </c>
    </row>
    <row r="147" spans="2:14" ht="41.25" customHeight="1" x14ac:dyDescent="0.25">
      <c r="B147" s="19"/>
      <c r="C147" s="90" t="s">
        <v>135</v>
      </c>
      <c r="D147" s="90"/>
      <c r="E147" s="90"/>
      <c r="F147" s="6"/>
      <c r="G147" s="32"/>
      <c r="H147" s="33"/>
    </row>
    <row r="148" spans="2:14" ht="5.25" customHeight="1" x14ac:dyDescent="0.25">
      <c r="B148" s="19"/>
      <c r="C148" s="35"/>
      <c r="D148" s="35"/>
      <c r="E148" s="35"/>
      <c r="F148" s="6"/>
      <c r="G148" s="32"/>
      <c r="H148" s="33"/>
    </row>
    <row r="149" spans="2:14" ht="15.75" x14ac:dyDescent="0.25">
      <c r="B149" s="19" t="s">
        <v>16</v>
      </c>
      <c r="C149" s="30" t="s">
        <v>53</v>
      </c>
      <c r="E149" s="79">
        <v>4480</v>
      </c>
      <c r="F149" s="80"/>
      <c r="G149" s="32" t="s">
        <v>25</v>
      </c>
      <c r="H149" s="33">
        <f>E149</f>
        <v>4480</v>
      </c>
      <c r="J149" s="3" t="s">
        <v>216</v>
      </c>
      <c r="K149" s="3">
        <v>32329</v>
      </c>
      <c r="L149" s="1" t="s">
        <v>209</v>
      </c>
      <c r="M149" s="1">
        <v>65321</v>
      </c>
      <c r="N149" s="1" t="s">
        <v>210</v>
      </c>
    </row>
    <row r="150" spans="2:14" ht="29.25" customHeight="1" x14ac:dyDescent="0.25">
      <c r="B150" s="19"/>
      <c r="C150" s="90" t="s">
        <v>136</v>
      </c>
      <c r="D150" s="90"/>
      <c r="E150" s="90"/>
      <c r="F150" s="6"/>
      <c r="G150" s="32"/>
      <c r="H150" s="33"/>
    </row>
    <row r="151" spans="2:14" ht="5.25" customHeight="1" x14ac:dyDescent="0.25">
      <c r="B151" s="19"/>
      <c r="C151" s="35"/>
      <c r="D151" s="35"/>
      <c r="E151" s="35"/>
      <c r="F151" s="6"/>
      <c r="G151" s="32"/>
      <c r="H151" s="33"/>
    </row>
    <row r="152" spans="2:14" ht="15.75" x14ac:dyDescent="0.25">
      <c r="B152" s="19" t="s">
        <v>17</v>
      </c>
      <c r="C152" s="30" t="s">
        <v>54</v>
      </c>
      <c r="E152" s="79">
        <v>21760</v>
      </c>
      <c r="F152" s="80"/>
      <c r="G152" s="32" t="s">
        <v>25</v>
      </c>
      <c r="H152" s="33">
        <f>E152</f>
        <v>21760</v>
      </c>
      <c r="J152" s="3" t="s">
        <v>216</v>
      </c>
      <c r="K152" s="3">
        <v>32329</v>
      </c>
      <c r="L152" s="1" t="s">
        <v>209</v>
      </c>
      <c r="M152" s="1">
        <v>65321</v>
      </c>
      <c r="N152" s="1" t="s">
        <v>210</v>
      </c>
    </row>
    <row r="153" spans="2:14" ht="29.25" customHeight="1" x14ac:dyDescent="0.25">
      <c r="B153" s="19"/>
      <c r="C153" s="90" t="s">
        <v>98</v>
      </c>
      <c r="D153" s="90"/>
      <c r="E153" s="90"/>
      <c r="F153" s="6"/>
      <c r="G153" s="32"/>
      <c r="H153" s="33"/>
    </row>
    <row r="154" spans="2:14" ht="6" customHeight="1" x14ac:dyDescent="0.25">
      <c r="B154" s="19"/>
      <c r="C154" s="35"/>
      <c r="D154" s="35"/>
      <c r="E154" s="35"/>
      <c r="F154" s="6"/>
      <c r="G154" s="32"/>
      <c r="H154" s="33"/>
    </row>
    <row r="155" spans="2:14" ht="15.75" x14ac:dyDescent="0.25">
      <c r="B155" s="36" t="s">
        <v>18</v>
      </c>
      <c r="C155" s="50" t="s">
        <v>31</v>
      </c>
      <c r="D155" s="51"/>
      <c r="E155" s="94">
        <v>1665</v>
      </c>
      <c r="F155" s="95"/>
      <c r="G155" s="38" t="s">
        <v>25</v>
      </c>
      <c r="H155" s="37">
        <f>E155</f>
        <v>1665</v>
      </c>
      <c r="J155" s="3" t="s">
        <v>216</v>
      </c>
      <c r="K155" s="3">
        <v>32329</v>
      </c>
      <c r="L155" s="1" t="s">
        <v>209</v>
      </c>
      <c r="M155" s="1">
        <v>65321</v>
      </c>
      <c r="N155" s="1" t="s">
        <v>210</v>
      </c>
    </row>
    <row r="156" spans="2:14" x14ac:dyDescent="0.25">
      <c r="B156" s="19"/>
      <c r="D156" s="2" t="s">
        <v>5</v>
      </c>
      <c r="E156" s="79">
        <f>SUM(E146:F155)</f>
        <v>111105</v>
      </c>
      <c r="F156" s="80"/>
      <c r="H156" s="39">
        <f>SUM(H146:H155)</f>
        <v>111105</v>
      </c>
    </row>
    <row r="157" spans="2:14" ht="12" customHeight="1" x14ac:dyDescent="0.25">
      <c r="B157" s="19"/>
      <c r="E157" s="31"/>
      <c r="F157" s="6"/>
      <c r="H157" s="33"/>
    </row>
    <row r="158" spans="2:14" ht="14.25" customHeight="1" x14ac:dyDescent="0.25">
      <c r="B158" s="7" t="s">
        <v>55</v>
      </c>
      <c r="C158" s="83" t="s">
        <v>56</v>
      </c>
      <c r="D158" s="83"/>
      <c r="E158" s="83"/>
      <c r="F158" s="83"/>
      <c r="G158" s="83"/>
      <c r="H158" s="84"/>
    </row>
    <row r="159" spans="2:14" ht="28.5" customHeight="1" x14ac:dyDescent="0.25">
      <c r="B159" s="7"/>
      <c r="C159" s="93" t="s">
        <v>97</v>
      </c>
      <c r="D159" s="93"/>
      <c r="E159" s="93"/>
      <c r="F159" s="46"/>
      <c r="G159" s="8" t="s">
        <v>5</v>
      </c>
      <c r="H159" s="47">
        <f>H176</f>
        <v>31700</v>
      </c>
    </row>
    <row r="160" spans="2:14" ht="13.5" customHeight="1" x14ac:dyDescent="0.3">
      <c r="B160" s="19"/>
      <c r="E160" s="33"/>
      <c r="F160" s="22" t="s">
        <v>201</v>
      </c>
      <c r="H160" s="22" t="s">
        <v>201</v>
      </c>
      <c r="J160" s="104" t="s">
        <v>203</v>
      </c>
      <c r="K160" s="104"/>
      <c r="L160" s="105" t="s">
        <v>204</v>
      </c>
      <c r="M160" s="105"/>
      <c r="N160" s="105"/>
    </row>
    <row r="161" spans="2:14" x14ac:dyDescent="0.25">
      <c r="B161" s="16"/>
      <c r="C161" s="16"/>
      <c r="E161" s="86" t="s">
        <v>4</v>
      </c>
      <c r="F161" s="87"/>
      <c r="G161" s="88" t="s">
        <v>6</v>
      </c>
      <c r="H161" s="89"/>
      <c r="J161" s="20" t="s">
        <v>205</v>
      </c>
      <c r="K161" s="20" t="s">
        <v>206</v>
      </c>
      <c r="L161" s="21" t="s">
        <v>205</v>
      </c>
      <c r="M161" s="21" t="s">
        <v>206</v>
      </c>
      <c r="N161" s="21" t="s">
        <v>207</v>
      </c>
    </row>
    <row r="162" spans="2:14" ht="15.75" x14ac:dyDescent="0.25">
      <c r="B162" s="19" t="s">
        <v>15</v>
      </c>
      <c r="C162" s="30" t="s">
        <v>57</v>
      </c>
      <c r="E162" s="79">
        <v>12000</v>
      </c>
      <c r="F162" s="80"/>
      <c r="G162" s="32" t="s">
        <v>25</v>
      </c>
      <c r="H162" s="33">
        <f t="shared" ref="H162:H174" si="0">E162</f>
        <v>12000</v>
      </c>
      <c r="J162" s="3" t="s">
        <v>220</v>
      </c>
      <c r="K162" s="3">
        <v>32329</v>
      </c>
      <c r="L162" s="1" t="s">
        <v>209</v>
      </c>
      <c r="M162" s="1">
        <v>65321</v>
      </c>
      <c r="N162" s="1" t="s">
        <v>210</v>
      </c>
    </row>
    <row r="163" spans="2:14" ht="29.25" customHeight="1" x14ac:dyDescent="0.25">
      <c r="B163" s="19"/>
      <c r="C163" s="90" t="s">
        <v>107</v>
      </c>
      <c r="D163" s="90"/>
      <c r="E163" s="90"/>
      <c r="F163" s="6"/>
      <c r="G163" s="32"/>
      <c r="H163" s="33"/>
    </row>
    <row r="164" spans="2:14" ht="5.25" customHeight="1" x14ac:dyDescent="0.25">
      <c r="B164" s="19"/>
      <c r="C164" s="35"/>
      <c r="D164" s="35"/>
      <c r="E164" s="35"/>
      <c r="F164" s="6"/>
      <c r="G164" s="32"/>
      <c r="H164" s="33"/>
    </row>
    <row r="165" spans="2:14" ht="15.75" x14ac:dyDescent="0.25">
      <c r="B165" s="19" t="s">
        <v>16</v>
      </c>
      <c r="C165" s="30" t="s">
        <v>59</v>
      </c>
      <c r="E165" s="79">
        <v>6000</v>
      </c>
      <c r="F165" s="80"/>
      <c r="G165" s="32" t="s">
        <v>25</v>
      </c>
      <c r="H165" s="33">
        <f t="shared" si="0"/>
        <v>6000</v>
      </c>
      <c r="J165" s="3" t="s">
        <v>220</v>
      </c>
      <c r="K165" s="3">
        <v>32329</v>
      </c>
      <c r="L165" s="1" t="s">
        <v>209</v>
      </c>
      <c r="M165" s="1">
        <v>65321</v>
      </c>
      <c r="N165" s="1" t="s">
        <v>210</v>
      </c>
    </row>
    <row r="166" spans="2:14" ht="12" customHeight="1" x14ac:dyDescent="0.25">
      <c r="B166" s="19"/>
      <c r="C166" s="97" t="s">
        <v>99</v>
      </c>
      <c r="D166" s="97"/>
      <c r="E166" s="97"/>
      <c r="F166" s="6"/>
      <c r="G166" s="32"/>
      <c r="H166" s="33"/>
    </row>
    <row r="167" spans="2:14" ht="8.25" customHeight="1" x14ac:dyDescent="0.25">
      <c r="B167" s="19"/>
      <c r="C167" s="35"/>
      <c r="D167" s="35"/>
      <c r="E167" s="35"/>
      <c r="F167" s="6"/>
      <c r="G167" s="32"/>
      <c r="H167" s="33"/>
    </row>
    <row r="168" spans="2:14" ht="15.75" x14ac:dyDescent="0.25">
      <c r="B168" s="19" t="s">
        <v>17</v>
      </c>
      <c r="C168" s="30" t="s">
        <v>62</v>
      </c>
      <c r="E168" s="79">
        <v>4000</v>
      </c>
      <c r="F168" s="79"/>
      <c r="G168" s="32" t="s">
        <v>25</v>
      </c>
      <c r="H168" s="33">
        <f t="shared" si="0"/>
        <v>4000</v>
      </c>
      <c r="J168" s="3" t="s">
        <v>220</v>
      </c>
      <c r="K168" s="3">
        <v>32329</v>
      </c>
      <c r="L168" s="1" t="s">
        <v>209</v>
      </c>
      <c r="M168" s="1">
        <v>65321</v>
      </c>
      <c r="N168" s="1" t="s">
        <v>210</v>
      </c>
    </row>
    <row r="169" spans="2:14" ht="24.75" customHeight="1" x14ac:dyDescent="0.25">
      <c r="B169" s="19"/>
      <c r="C169" s="90" t="s">
        <v>100</v>
      </c>
      <c r="D169" s="90"/>
      <c r="E169" s="90"/>
      <c r="F169" s="6"/>
      <c r="G169" s="32"/>
      <c r="H169" s="33"/>
    </row>
    <row r="170" spans="2:14" ht="5.25" customHeight="1" x14ac:dyDescent="0.25">
      <c r="B170" s="19"/>
      <c r="C170" s="35"/>
      <c r="D170" s="35"/>
      <c r="E170" s="35"/>
      <c r="F170" s="6"/>
      <c r="G170" s="32"/>
      <c r="H170" s="33"/>
    </row>
    <row r="171" spans="2:14" ht="15.75" x14ac:dyDescent="0.25">
      <c r="B171" s="19" t="s">
        <v>18</v>
      </c>
      <c r="C171" s="30" t="s">
        <v>60</v>
      </c>
      <c r="E171" s="79">
        <v>2700</v>
      </c>
      <c r="F171" s="80"/>
      <c r="G171" s="32" t="s">
        <v>25</v>
      </c>
      <c r="H171" s="33">
        <f t="shared" si="0"/>
        <v>2700</v>
      </c>
      <c r="J171" s="3" t="s">
        <v>220</v>
      </c>
      <c r="K171" s="3">
        <v>32329</v>
      </c>
      <c r="L171" s="1" t="s">
        <v>209</v>
      </c>
      <c r="M171" s="1">
        <v>65321</v>
      </c>
      <c r="N171" s="1" t="s">
        <v>210</v>
      </c>
    </row>
    <row r="172" spans="2:14" ht="39.75" customHeight="1" x14ac:dyDescent="0.25">
      <c r="B172" s="19"/>
      <c r="C172" s="90" t="s">
        <v>110</v>
      </c>
      <c r="D172" s="90"/>
      <c r="E172" s="90"/>
      <c r="F172" s="6"/>
      <c r="G172" s="32"/>
      <c r="H172" s="33"/>
    </row>
    <row r="173" spans="2:14" ht="6" customHeight="1" x14ac:dyDescent="0.25">
      <c r="B173" s="19"/>
      <c r="C173" s="35"/>
      <c r="D173" s="35"/>
      <c r="E173" s="35"/>
      <c r="F173" s="6"/>
      <c r="G173" s="32"/>
      <c r="H173" s="33"/>
    </row>
    <row r="174" spans="2:14" ht="15.75" x14ac:dyDescent="0.25">
      <c r="B174" s="19" t="s">
        <v>19</v>
      </c>
      <c r="C174" s="30" t="s">
        <v>61</v>
      </c>
      <c r="E174" s="79">
        <v>7000</v>
      </c>
      <c r="F174" s="80"/>
      <c r="G174" s="32" t="s">
        <v>25</v>
      </c>
      <c r="H174" s="33">
        <f t="shared" si="0"/>
        <v>7000</v>
      </c>
      <c r="J174" s="3" t="s">
        <v>220</v>
      </c>
      <c r="K174" s="3">
        <v>32329</v>
      </c>
      <c r="L174" s="1" t="s">
        <v>209</v>
      </c>
      <c r="M174" s="1">
        <v>65321</v>
      </c>
      <c r="N174" s="1" t="s">
        <v>210</v>
      </c>
    </row>
    <row r="175" spans="2:14" ht="36.75" customHeight="1" x14ac:dyDescent="0.25">
      <c r="B175" s="36"/>
      <c r="C175" s="81" t="s">
        <v>109</v>
      </c>
      <c r="D175" s="81"/>
      <c r="E175" s="81"/>
      <c r="F175" s="48"/>
      <c r="G175" s="38"/>
      <c r="H175" s="37"/>
    </row>
    <row r="176" spans="2:14" x14ac:dyDescent="0.25">
      <c r="B176" s="19"/>
      <c r="D176" s="2" t="s">
        <v>5</v>
      </c>
      <c r="E176" s="79">
        <f>SUM(E162:F174)</f>
        <v>31700</v>
      </c>
      <c r="F176" s="80"/>
      <c r="H176" s="39">
        <f>SUM(H162:H174)</f>
        <v>31700</v>
      </c>
    </row>
    <row r="177" spans="2:14" x14ac:dyDescent="0.25">
      <c r="B177" s="19"/>
      <c r="E177" s="31"/>
      <c r="F177" s="6"/>
      <c r="H177" s="33"/>
    </row>
    <row r="178" spans="2:14" ht="14.25" customHeight="1" x14ac:dyDescent="0.25">
      <c r="B178" s="7" t="s">
        <v>63</v>
      </c>
      <c r="C178" s="83" t="s">
        <v>64</v>
      </c>
      <c r="D178" s="83"/>
      <c r="E178" s="83"/>
      <c r="F178" s="83"/>
      <c r="G178" s="83"/>
      <c r="H178" s="84"/>
    </row>
    <row r="179" spans="2:14" ht="36.75" customHeight="1" x14ac:dyDescent="0.25">
      <c r="B179" s="7"/>
      <c r="C179" s="93" t="s">
        <v>111</v>
      </c>
      <c r="D179" s="93"/>
      <c r="E179" s="93"/>
      <c r="F179" s="46"/>
      <c r="G179" s="8" t="s">
        <v>5</v>
      </c>
      <c r="H179" s="47">
        <f>H184</f>
        <v>169330</v>
      </c>
    </row>
    <row r="180" spans="2:14" ht="15.75" customHeight="1" x14ac:dyDescent="0.3">
      <c r="B180" s="19"/>
      <c r="E180" s="33"/>
      <c r="F180" s="22" t="s">
        <v>201</v>
      </c>
      <c r="H180" s="22" t="s">
        <v>201</v>
      </c>
      <c r="J180" s="104" t="s">
        <v>203</v>
      </c>
      <c r="K180" s="104"/>
      <c r="L180" s="105" t="s">
        <v>204</v>
      </c>
      <c r="M180" s="105"/>
      <c r="N180" s="105"/>
    </row>
    <row r="181" spans="2:14" x14ac:dyDescent="0.25">
      <c r="B181" s="16"/>
      <c r="C181" s="16"/>
      <c r="E181" s="86" t="s">
        <v>4</v>
      </c>
      <c r="F181" s="87"/>
      <c r="G181" s="88" t="s">
        <v>6</v>
      </c>
      <c r="H181" s="89"/>
      <c r="J181" s="20" t="s">
        <v>205</v>
      </c>
      <c r="K181" s="20" t="s">
        <v>206</v>
      </c>
      <c r="L181" s="21" t="s">
        <v>205</v>
      </c>
      <c r="M181" s="21" t="s">
        <v>206</v>
      </c>
      <c r="N181" s="21" t="s">
        <v>207</v>
      </c>
    </row>
    <row r="182" spans="2:14" x14ac:dyDescent="0.25">
      <c r="B182" s="19" t="s">
        <v>15</v>
      </c>
      <c r="C182" s="30" t="s">
        <v>64</v>
      </c>
      <c r="E182" s="79">
        <v>169330</v>
      </c>
      <c r="F182" s="80"/>
      <c r="G182" s="32" t="s">
        <v>145</v>
      </c>
      <c r="H182" s="33">
        <f>E182</f>
        <v>169330</v>
      </c>
    </row>
    <row r="183" spans="2:14" ht="29.25" customHeight="1" x14ac:dyDescent="0.25">
      <c r="B183" s="36"/>
      <c r="C183" s="81" t="s">
        <v>112</v>
      </c>
      <c r="D183" s="81"/>
      <c r="E183" s="81"/>
      <c r="F183" s="48"/>
      <c r="G183" s="38"/>
      <c r="H183" s="37"/>
    </row>
    <row r="184" spans="2:14" x14ac:dyDescent="0.25">
      <c r="B184" s="19"/>
      <c r="D184" s="2" t="s">
        <v>5</v>
      </c>
      <c r="E184" s="79">
        <f>SUM(E182:F182)</f>
        <v>169330</v>
      </c>
      <c r="F184" s="80"/>
      <c r="H184" s="39">
        <f>SUM(H182:H182)</f>
        <v>169330</v>
      </c>
    </row>
    <row r="185" spans="2:14" x14ac:dyDescent="0.25">
      <c r="B185" s="19"/>
      <c r="E185" s="31"/>
      <c r="F185" s="6"/>
      <c r="H185" s="33"/>
    </row>
    <row r="186" spans="2:14" ht="15.75" x14ac:dyDescent="0.25">
      <c r="B186" s="19"/>
      <c r="C186" s="101" t="s">
        <v>113</v>
      </c>
      <c r="D186" s="101"/>
      <c r="E186" s="101"/>
      <c r="F186" s="101"/>
      <c r="G186" s="101"/>
      <c r="H186" s="101"/>
    </row>
    <row r="187" spans="2:14" ht="11.25" customHeight="1" x14ac:dyDescent="0.25">
      <c r="B187" s="19"/>
      <c r="E187" s="31"/>
      <c r="F187" s="6"/>
      <c r="H187" s="33"/>
    </row>
    <row r="188" spans="2:14" ht="14.25" customHeight="1" x14ac:dyDescent="0.25">
      <c r="B188" s="7" t="s">
        <v>65</v>
      </c>
      <c r="C188" s="83" t="s">
        <v>66</v>
      </c>
      <c r="D188" s="83"/>
      <c r="E188" s="83"/>
      <c r="F188" s="83"/>
      <c r="G188" s="83"/>
      <c r="H188" s="84"/>
    </row>
    <row r="189" spans="2:14" ht="38.25" customHeight="1" x14ac:dyDescent="0.25">
      <c r="B189" s="7"/>
      <c r="C189" s="93" t="s">
        <v>114</v>
      </c>
      <c r="D189" s="93"/>
      <c r="E189" s="93"/>
      <c r="F189" s="46"/>
      <c r="G189" s="8" t="s">
        <v>5</v>
      </c>
      <c r="H189" s="47">
        <f>H206</f>
        <v>235000</v>
      </c>
    </row>
    <row r="190" spans="2:14" ht="15.75" customHeight="1" x14ac:dyDescent="0.3">
      <c r="B190" s="19"/>
      <c r="E190" s="33"/>
      <c r="F190" s="22" t="s">
        <v>201</v>
      </c>
      <c r="H190" s="22" t="s">
        <v>201</v>
      </c>
      <c r="J190" s="104" t="s">
        <v>203</v>
      </c>
      <c r="K190" s="104"/>
      <c r="L190" s="105" t="s">
        <v>204</v>
      </c>
      <c r="M190" s="105"/>
      <c r="N190" s="105"/>
    </row>
    <row r="191" spans="2:14" x14ac:dyDescent="0.25">
      <c r="B191" s="16"/>
      <c r="C191" s="16"/>
      <c r="E191" s="86" t="s">
        <v>4</v>
      </c>
      <c r="F191" s="87"/>
      <c r="G191" s="88" t="s">
        <v>6</v>
      </c>
      <c r="H191" s="89"/>
      <c r="J191" s="20" t="s">
        <v>205</v>
      </c>
      <c r="K191" s="20" t="s">
        <v>206</v>
      </c>
      <c r="L191" s="21" t="s">
        <v>205</v>
      </c>
      <c r="M191" s="21" t="s">
        <v>206</v>
      </c>
      <c r="N191" s="21" t="s">
        <v>207</v>
      </c>
    </row>
    <row r="192" spans="2:14" ht="15.75" x14ac:dyDescent="0.25">
      <c r="B192" s="19" t="s">
        <v>15</v>
      </c>
      <c r="C192" s="30" t="s">
        <v>68</v>
      </c>
      <c r="E192" s="79">
        <v>156000</v>
      </c>
      <c r="F192" s="80"/>
      <c r="G192" s="32" t="s">
        <v>25</v>
      </c>
      <c r="H192" s="33">
        <f>E192</f>
        <v>156000</v>
      </c>
      <c r="J192" s="3" t="s">
        <v>221</v>
      </c>
      <c r="K192" s="3">
        <v>32329</v>
      </c>
      <c r="L192" s="1" t="s">
        <v>209</v>
      </c>
      <c r="M192" s="1">
        <v>65321</v>
      </c>
      <c r="N192" s="1" t="s">
        <v>210</v>
      </c>
    </row>
    <row r="193" spans="2:17" ht="40.5" customHeight="1" x14ac:dyDescent="0.25">
      <c r="B193" s="19"/>
      <c r="C193" s="90" t="s">
        <v>137</v>
      </c>
      <c r="D193" s="90"/>
      <c r="E193" s="90"/>
      <c r="F193" s="6"/>
      <c r="G193" s="32"/>
      <c r="H193" s="33"/>
      <c r="Q193" s="2">
        <v>1.36</v>
      </c>
    </row>
    <row r="194" spans="2:17" ht="7.5" customHeight="1" x14ac:dyDescent="0.25">
      <c r="B194" s="19"/>
      <c r="C194" s="35"/>
      <c r="D194" s="35"/>
      <c r="E194" s="35"/>
      <c r="F194" s="6"/>
      <c r="G194" s="32"/>
      <c r="H194" s="33"/>
    </row>
    <row r="195" spans="2:17" ht="15.75" x14ac:dyDescent="0.25">
      <c r="B195" s="19" t="s">
        <v>16</v>
      </c>
      <c r="C195" s="30" t="s">
        <v>69</v>
      </c>
      <c r="E195" s="79">
        <v>44910</v>
      </c>
      <c r="F195" s="80"/>
      <c r="G195" s="32" t="s">
        <v>25</v>
      </c>
      <c r="H195" s="33">
        <f>E195</f>
        <v>44910</v>
      </c>
      <c r="J195" s="3" t="s">
        <v>221</v>
      </c>
      <c r="K195" s="3">
        <v>32329</v>
      </c>
      <c r="L195" s="1" t="s">
        <v>209</v>
      </c>
      <c r="M195" s="1">
        <v>65321</v>
      </c>
      <c r="N195" s="1" t="s">
        <v>210</v>
      </c>
    </row>
    <row r="196" spans="2:17" ht="27.75" customHeight="1" x14ac:dyDescent="0.25">
      <c r="B196" s="19"/>
      <c r="C196" s="90" t="s">
        <v>116</v>
      </c>
      <c r="D196" s="90"/>
      <c r="E196" s="90"/>
      <c r="F196" s="6"/>
      <c r="G196" s="32"/>
      <c r="H196" s="33"/>
    </row>
    <row r="197" spans="2:17" ht="6" customHeight="1" x14ac:dyDescent="0.25">
      <c r="B197" s="19"/>
      <c r="C197" s="35"/>
      <c r="D197" s="35"/>
      <c r="E197" s="35"/>
      <c r="F197" s="6"/>
      <c r="G197" s="32"/>
      <c r="H197" s="33"/>
    </row>
    <row r="198" spans="2:17" ht="15.75" x14ac:dyDescent="0.25">
      <c r="B198" s="19" t="s">
        <v>17</v>
      </c>
      <c r="C198" s="30" t="s">
        <v>70</v>
      </c>
      <c r="E198" s="79">
        <v>20400</v>
      </c>
      <c r="F198" s="80"/>
      <c r="G198" s="32" t="s">
        <v>25</v>
      </c>
      <c r="H198" s="33">
        <f>E198</f>
        <v>20400</v>
      </c>
      <c r="J198" s="3" t="s">
        <v>221</v>
      </c>
      <c r="K198" s="3">
        <v>32329</v>
      </c>
      <c r="L198" s="1" t="s">
        <v>209</v>
      </c>
      <c r="M198" s="1">
        <v>65321</v>
      </c>
      <c r="N198" s="1" t="s">
        <v>210</v>
      </c>
    </row>
    <row r="199" spans="2:17" ht="15" customHeight="1" x14ac:dyDescent="0.25">
      <c r="B199" s="19"/>
      <c r="C199" s="97" t="s">
        <v>117</v>
      </c>
      <c r="D199" s="97"/>
      <c r="E199" s="97"/>
      <c r="F199" s="6"/>
      <c r="G199" s="32"/>
      <c r="H199" s="33"/>
    </row>
    <row r="200" spans="2:17" ht="7.5" customHeight="1" x14ac:dyDescent="0.25">
      <c r="B200" s="19"/>
      <c r="C200" s="35"/>
      <c r="D200" s="35"/>
      <c r="E200" s="35"/>
      <c r="F200" s="6"/>
      <c r="G200" s="32"/>
      <c r="H200" s="33"/>
    </row>
    <row r="201" spans="2:17" ht="15.75" x14ac:dyDescent="0.25">
      <c r="B201" s="19" t="s">
        <v>18</v>
      </c>
      <c r="C201" s="30" t="s">
        <v>71</v>
      </c>
      <c r="E201" s="79">
        <v>4490</v>
      </c>
      <c r="F201" s="80"/>
      <c r="G201" s="32" t="s">
        <v>25</v>
      </c>
      <c r="H201" s="33">
        <f>E201</f>
        <v>4490</v>
      </c>
      <c r="J201" s="3" t="s">
        <v>221</v>
      </c>
      <c r="K201" s="3">
        <v>32329</v>
      </c>
      <c r="L201" s="1" t="s">
        <v>209</v>
      </c>
      <c r="M201" s="1">
        <v>65321</v>
      </c>
      <c r="N201" s="1" t="s">
        <v>210</v>
      </c>
    </row>
    <row r="202" spans="2:17" ht="26.25" customHeight="1" x14ac:dyDescent="0.25">
      <c r="B202" s="19"/>
      <c r="C202" s="90" t="s">
        <v>115</v>
      </c>
      <c r="D202" s="90"/>
      <c r="E202" s="90"/>
      <c r="F202" s="6"/>
      <c r="G202" s="32"/>
      <c r="H202" s="33"/>
    </row>
    <row r="203" spans="2:17" ht="6" customHeight="1" x14ac:dyDescent="0.25">
      <c r="B203" s="19"/>
      <c r="C203" s="35"/>
      <c r="D203" s="35"/>
      <c r="E203" s="35"/>
      <c r="F203" s="6"/>
      <c r="G203" s="32"/>
      <c r="H203" s="33"/>
    </row>
    <row r="204" spans="2:17" ht="15.75" x14ac:dyDescent="0.25">
      <c r="B204" s="19" t="s">
        <v>19</v>
      </c>
      <c r="C204" s="30" t="s">
        <v>72</v>
      </c>
      <c r="E204" s="79">
        <v>9200</v>
      </c>
      <c r="F204" s="80"/>
      <c r="G204" s="32" t="s">
        <v>25</v>
      </c>
      <c r="H204" s="33">
        <f>E204</f>
        <v>9200</v>
      </c>
      <c r="J204" s="3" t="s">
        <v>221</v>
      </c>
      <c r="K204" s="3">
        <v>32329</v>
      </c>
      <c r="L204" s="1" t="s">
        <v>209</v>
      </c>
      <c r="M204" s="1">
        <v>65321</v>
      </c>
      <c r="N204" s="1" t="s">
        <v>210</v>
      </c>
    </row>
    <row r="205" spans="2:17" ht="26.25" customHeight="1" x14ac:dyDescent="0.25">
      <c r="B205" s="36"/>
      <c r="C205" s="81" t="s">
        <v>118</v>
      </c>
      <c r="D205" s="81"/>
      <c r="E205" s="81"/>
      <c r="F205" s="48"/>
      <c r="G205" s="38"/>
      <c r="H205" s="37"/>
    </row>
    <row r="206" spans="2:17" x14ac:dyDescent="0.25">
      <c r="B206" s="19"/>
      <c r="D206" s="2" t="s">
        <v>5</v>
      </c>
      <c r="E206" s="79">
        <f>SUM(E192:F204)</f>
        <v>235000</v>
      </c>
      <c r="F206" s="80"/>
      <c r="H206" s="39">
        <f>SUM(H192:H204)</f>
        <v>235000</v>
      </c>
    </row>
    <row r="207" spans="2:17" x14ac:dyDescent="0.25">
      <c r="B207" s="19"/>
      <c r="E207" s="31"/>
      <c r="F207" s="6"/>
      <c r="H207" s="33"/>
    </row>
    <row r="208" spans="2:17" ht="14.25" customHeight="1" x14ac:dyDescent="0.25">
      <c r="B208" s="7" t="s">
        <v>73</v>
      </c>
      <c r="C208" s="83" t="s">
        <v>74</v>
      </c>
      <c r="D208" s="83"/>
      <c r="E208" s="83"/>
      <c r="F208" s="83"/>
      <c r="G208" s="83"/>
      <c r="H208" s="84"/>
    </row>
    <row r="209" spans="2:16" ht="23.25" customHeight="1" x14ac:dyDescent="0.25">
      <c r="B209" s="7"/>
      <c r="C209" s="93" t="s">
        <v>119</v>
      </c>
      <c r="D209" s="93"/>
      <c r="E209" s="93"/>
      <c r="F209" s="46"/>
      <c r="G209" s="8" t="s">
        <v>5</v>
      </c>
      <c r="H209" s="47">
        <f>H222</f>
        <v>189000</v>
      </c>
    </row>
    <row r="210" spans="2:16" ht="15.75" customHeight="1" x14ac:dyDescent="0.3">
      <c r="B210" s="19"/>
      <c r="E210" s="33"/>
      <c r="F210" s="22" t="s">
        <v>201</v>
      </c>
      <c r="H210" s="22" t="s">
        <v>201</v>
      </c>
      <c r="J210" s="104" t="s">
        <v>203</v>
      </c>
      <c r="K210" s="104"/>
      <c r="L210" s="105" t="s">
        <v>204</v>
      </c>
      <c r="M210" s="105"/>
      <c r="N210" s="105"/>
    </row>
    <row r="211" spans="2:16" x14ac:dyDescent="0.25">
      <c r="B211" s="16"/>
      <c r="C211" s="16"/>
      <c r="E211" s="86" t="s">
        <v>4</v>
      </c>
      <c r="F211" s="87"/>
      <c r="G211" s="88" t="s">
        <v>6</v>
      </c>
      <c r="H211" s="89"/>
      <c r="J211" s="20" t="s">
        <v>205</v>
      </c>
      <c r="K211" s="20" t="s">
        <v>206</v>
      </c>
      <c r="L211" s="21" t="s">
        <v>205</v>
      </c>
      <c r="M211" s="21" t="s">
        <v>206</v>
      </c>
      <c r="N211" s="21" t="s">
        <v>207</v>
      </c>
    </row>
    <row r="212" spans="2:16" ht="15.75" x14ac:dyDescent="0.25">
      <c r="B212" s="19" t="s">
        <v>15</v>
      </c>
      <c r="C212" s="30" t="s">
        <v>75</v>
      </c>
      <c r="E212" s="79">
        <v>39000</v>
      </c>
      <c r="F212" s="80"/>
      <c r="G212" s="32" t="s">
        <v>25</v>
      </c>
      <c r="H212" s="33">
        <f>E212</f>
        <v>39000</v>
      </c>
      <c r="J212" s="3" t="s">
        <v>222</v>
      </c>
      <c r="K212" s="3">
        <v>32321</v>
      </c>
      <c r="L212" s="1" t="s">
        <v>209</v>
      </c>
      <c r="M212" s="1">
        <v>65321</v>
      </c>
      <c r="N212" s="1" t="s">
        <v>210</v>
      </c>
    </row>
    <row r="213" spans="2:16" ht="48.75" customHeight="1" x14ac:dyDescent="0.25">
      <c r="B213" s="19"/>
      <c r="C213" s="90" t="s">
        <v>120</v>
      </c>
      <c r="D213" s="90"/>
      <c r="E213" s="90"/>
      <c r="F213" s="6"/>
      <c r="G213" s="32"/>
      <c r="H213" s="33"/>
    </row>
    <row r="214" spans="2:16" ht="6" customHeight="1" x14ac:dyDescent="0.25">
      <c r="B214" s="19"/>
      <c r="C214" s="35"/>
      <c r="D214" s="35"/>
      <c r="E214" s="35"/>
      <c r="F214" s="6"/>
      <c r="G214" s="32"/>
      <c r="H214" s="33"/>
    </row>
    <row r="215" spans="2:16" ht="15.75" x14ac:dyDescent="0.25">
      <c r="B215" s="19" t="s">
        <v>16</v>
      </c>
      <c r="C215" s="30" t="s">
        <v>76</v>
      </c>
      <c r="E215" s="79">
        <v>34000</v>
      </c>
      <c r="F215" s="80"/>
      <c r="G215" s="32" t="s">
        <v>25</v>
      </c>
      <c r="H215" s="33">
        <f>E215</f>
        <v>34000</v>
      </c>
      <c r="J215" s="3" t="s">
        <v>222</v>
      </c>
      <c r="K215" s="3">
        <v>32321</v>
      </c>
      <c r="L215" s="1" t="s">
        <v>209</v>
      </c>
      <c r="M215" s="1">
        <v>65321</v>
      </c>
      <c r="N215" s="1" t="s">
        <v>210</v>
      </c>
    </row>
    <row r="216" spans="2:16" ht="63.75" customHeight="1" x14ac:dyDescent="0.25">
      <c r="B216" s="19"/>
      <c r="C216" s="90" t="s">
        <v>121</v>
      </c>
      <c r="D216" s="90"/>
      <c r="E216" s="90"/>
      <c r="F216" s="6"/>
      <c r="G216" s="32"/>
      <c r="H216" s="33"/>
      <c r="I216" s="33"/>
    </row>
    <row r="217" spans="2:16" ht="6.75" customHeight="1" x14ac:dyDescent="0.25">
      <c r="B217" s="19"/>
      <c r="C217" s="35"/>
      <c r="D217" s="35"/>
      <c r="E217" s="35"/>
      <c r="F217" s="6"/>
      <c r="G217" s="32"/>
      <c r="H217" s="33"/>
    </row>
    <row r="218" spans="2:16" ht="15.75" x14ac:dyDescent="0.25">
      <c r="B218" s="19" t="s">
        <v>17</v>
      </c>
      <c r="C218" s="30" t="s">
        <v>77</v>
      </c>
      <c r="E218" s="79">
        <v>27000</v>
      </c>
      <c r="F218" s="80"/>
      <c r="G218" s="32" t="s">
        <v>25</v>
      </c>
      <c r="H218" s="33">
        <f>E218</f>
        <v>27000</v>
      </c>
      <c r="J218" s="3" t="s">
        <v>222</v>
      </c>
      <c r="K218" s="3">
        <v>32321</v>
      </c>
      <c r="L218" s="1" t="s">
        <v>209</v>
      </c>
      <c r="M218" s="1">
        <v>65321</v>
      </c>
      <c r="N218" s="1" t="s">
        <v>210</v>
      </c>
    </row>
    <row r="219" spans="2:16" ht="39" customHeight="1" x14ac:dyDescent="0.25">
      <c r="B219" s="19"/>
      <c r="C219" s="90" t="s">
        <v>138</v>
      </c>
      <c r="D219" s="90"/>
      <c r="E219" s="90"/>
      <c r="F219" s="6"/>
      <c r="G219" s="32"/>
      <c r="H219" s="33"/>
    </row>
    <row r="220" spans="2:16" ht="7.5" customHeight="1" x14ac:dyDescent="0.25">
      <c r="B220" s="19"/>
      <c r="C220" s="35"/>
      <c r="D220" s="35"/>
      <c r="E220" s="35"/>
      <c r="F220" s="6"/>
      <c r="G220" s="32"/>
      <c r="H220" s="33"/>
    </row>
    <row r="221" spans="2:16" ht="15.75" x14ac:dyDescent="0.25">
      <c r="B221" s="36" t="s">
        <v>18</v>
      </c>
      <c r="C221" s="50" t="s">
        <v>78</v>
      </c>
      <c r="D221" s="51"/>
      <c r="E221" s="94">
        <v>145000</v>
      </c>
      <c r="F221" s="95"/>
      <c r="G221" s="38" t="s">
        <v>25</v>
      </c>
      <c r="H221" s="37">
        <v>89000</v>
      </c>
      <c r="J221" s="3" t="s">
        <v>223</v>
      </c>
      <c r="K221" s="3">
        <v>32231</v>
      </c>
      <c r="L221" s="1" t="s">
        <v>209</v>
      </c>
      <c r="M221" s="1">
        <v>65321</v>
      </c>
      <c r="N221" s="1" t="s">
        <v>210</v>
      </c>
      <c r="P221" s="33"/>
    </row>
    <row r="222" spans="2:16" x14ac:dyDescent="0.25">
      <c r="B222" s="19"/>
      <c r="D222" s="2" t="s">
        <v>5</v>
      </c>
      <c r="E222" s="79">
        <f>SUM(E212:F221)</f>
        <v>245000</v>
      </c>
      <c r="F222" s="80"/>
      <c r="H222" s="39">
        <f>SUM(H212:H221)</f>
        <v>189000</v>
      </c>
    </row>
    <row r="223" spans="2:16" x14ac:dyDescent="0.25">
      <c r="B223" s="19"/>
      <c r="E223" s="31"/>
      <c r="F223" s="6"/>
      <c r="H223" s="33"/>
    </row>
    <row r="224" spans="2:16" ht="14.25" customHeight="1" x14ac:dyDescent="0.25">
      <c r="B224" s="7" t="s">
        <v>79</v>
      </c>
      <c r="C224" s="83" t="s">
        <v>80</v>
      </c>
      <c r="D224" s="83"/>
      <c r="E224" s="83"/>
      <c r="F224" s="83"/>
      <c r="G224" s="83"/>
      <c r="H224" s="84"/>
      <c r="P224" s="33"/>
    </row>
    <row r="225" spans="2:16" ht="27" customHeight="1" x14ac:dyDescent="0.25">
      <c r="B225" s="7"/>
      <c r="C225" s="93" t="s">
        <v>122</v>
      </c>
      <c r="D225" s="93"/>
      <c r="E225" s="93"/>
      <c r="F225" s="46"/>
      <c r="G225" s="8" t="s">
        <v>5</v>
      </c>
      <c r="H225" s="47">
        <f>H229</f>
        <v>67000</v>
      </c>
    </row>
    <row r="226" spans="2:16" ht="15.75" customHeight="1" x14ac:dyDescent="0.3">
      <c r="B226" s="19"/>
      <c r="E226" s="33"/>
      <c r="F226" s="22" t="s">
        <v>201</v>
      </c>
      <c r="H226" s="22" t="s">
        <v>201</v>
      </c>
      <c r="J226" s="104" t="s">
        <v>203</v>
      </c>
      <c r="K226" s="104"/>
      <c r="L226" s="105" t="s">
        <v>204</v>
      </c>
      <c r="M226" s="105"/>
      <c r="N226" s="105"/>
    </row>
    <row r="227" spans="2:16" x14ac:dyDescent="0.25">
      <c r="B227" s="16"/>
      <c r="C227" s="16"/>
      <c r="E227" s="86" t="s">
        <v>4</v>
      </c>
      <c r="F227" s="87"/>
      <c r="G227" s="88" t="s">
        <v>6</v>
      </c>
      <c r="H227" s="89"/>
      <c r="J227" s="20" t="s">
        <v>205</v>
      </c>
      <c r="K227" s="20" t="s">
        <v>206</v>
      </c>
      <c r="L227" s="21" t="s">
        <v>205</v>
      </c>
      <c r="M227" s="21" t="s">
        <v>206</v>
      </c>
      <c r="N227" s="21" t="s">
        <v>207</v>
      </c>
      <c r="P227" s="33"/>
    </row>
    <row r="228" spans="2:16" ht="15.75" x14ac:dyDescent="0.25">
      <c r="B228" s="36" t="s">
        <v>15</v>
      </c>
      <c r="C228" s="50" t="s">
        <v>80</v>
      </c>
      <c r="D228" s="51"/>
      <c r="E228" s="94">
        <v>67000</v>
      </c>
      <c r="F228" s="95"/>
      <c r="G228" s="38" t="s">
        <v>25</v>
      </c>
      <c r="H228" s="37">
        <f>E228</f>
        <v>67000</v>
      </c>
      <c r="J228" s="3" t="s">
        <v>224</v>
      </c>
      <c r="K228" s="3">
        <v>32343</v>
      </c>
      <c r="L228" s="1" t="s">
        <v>209</v>
      </c>
      <c r="M228" s="1">
        <v>65321</v>
      </c>
      <c r="N228" s="1" t="s">
        <v>210</v>
      </c>
    </row>
    <row r="229" spans="2:16" x14ac:dyDescent="0.25">
      <c r="B229" s="19"/>
      <c r="D229" s="2" t="s">
        <v>5</v>
      </c>
      <c r="E229" s="79">
        <f>SUM(E228:F228)</f>
        <v>67000</v>
      </c>
      <c r="F229" s="80"/>
      <c r="H229" s="39">
        <f>SUM(H228:H228)</f>
        <v>67000</v>
      </c>
    </row>
    <row r="230" spans="2:16" ht="9" customHeight="1" x14ac:dyDescent="0.25">
      <c r="B230" s="40"/>
      <c r="D230" s="52"/>
      <c r="E230" s="52"/>
      <c r="F230" s="52"/>
      <c r="G230" s="53"/>
      <c r="H230" s="54"/>
    </row>
    <row r="231" spans="2:16" ht="14.25" customHeight="1" x14ac:dyDescent="0.25">
      <c r="B231" s="7" t="s">
        <v>81</v>
      </c>
      <c r="C231" s="83" t="s">
        <v>82</v>
      </c>
      <c r="D231" s="83"/>
      <c r="E231" s="83"/>
      <c r="F231" s="83"/>
      <c r="G231" s="83"/>
      <c r="H231" s="84"/>
    </row>
    <row r="232" spans="2:16" ht="42.75" customHeight="1" x14ac:dyDescent="0.25">
      <c r="B232" s="7"/>
      <c r="C232" s="85" t="s">
        <v>125</v>
      </c>
      <c r="D232" s="85"/>
      <c r="E232" s="85"/>
      <c r="F232" s="46"/>
      <c r="G232" s="8" t="s">
        <v>5</v>
      </c>
      <c r="H232" s="47">
        <f>H237</f>
        <v>80000</v>
      </c>
    </row>
    <row r="233" spans="2:16" ht="15.75" customHeight="1" x14ac:dyDescent="0.3">
      <c r="B233" s="19"/>
      <c r="E233" s="33"/>
      <c r="F233" s="22" t="s">
        <v>201</v>
      </c>
      <c r="H233" s="22" t="s">
        <v>201</v>
      </c>
      <c r="J233" s="104" t="s">
        <v>203</v>
      </c>
      <c r="K233" s="104"/>
      <c r="L233" s="105" t="s">
        <v>204</v>
      </c>
      <c r="M233" s="105"/>
      <c r="N233" s="105"/>
    </row>
    <row r="234" spans="2:16" x14ac:dyDescent="0.25">
      <c r="B234" s="16"/>
      <c r="C234" s="16"/>
      <c r="E234" s="86" t="s">
        <v>4</v>
      </c>
      <c r="F234" s="87"/>
      <c r="G234" s="88" t="s">
        <v>6</v>
      </c>
      <c r="H234" s="89"/>
      <c r="J234" s="20" t="s">
        <v>205</v>
      </c>
      <c r="K234" s="20" t="s">
        <v>206</v>
      </c>
      <c r="L234" s="21" t="s">
        <v>205</v>
      </c>
      <c r="M234" s="21" t="s">
        <v>206</v>
      </c>
      <c r="N234" s="21" t="s">
        <v>207</v>
      </c>
    </row>
    <row r="235" spans="2:16" ht="15.75" x14ac:dyDescent="0.25">
      <c r="B235" s="19" t="s">
        <v>15</v>
      </c>
      <c r="C235" s="30" t="s">
        <v>82</v>
      </c>
      <c r="E235" s="79">
        <v>80000</v>
      </c>
      <c r="F235" s="80"/>
      <c r="G235" s="32" t="s">
        <v>25</v>
      </c>
      <c r="H235" s="33">
        <f>E235</f>
        <v>80000</v>
      </c>
      <c r="J235" s="3" t="s">
        <v>225</v>
      </c>
      <c r="K235" s="3">
        <v>32369</v>
      </c>
      <c r="L235" s="1" t="s">
        <v>209</v>
      </c>
      <c r="M235" s="1">
        <v>65321</v>
      </c>
      <c r="N235" s="1" t="s">
        <v>210</v>
      </c>
    </row>
    <row r="236" spans="2:16" ht="28.5" customHeight="1" x14ac:dyDescent="0.25">
      <c r="B236" s="36"/>
      <c r="C236" s="81" t="s">
        <v>124</v>
      </c>
      <c r="D236" s="81"/>
      <c r="E236" s="81"/>
      <c r="F236" s="48"/>
      <c r="G236" s="38"/>
      <c r="H236" s="37"/>
    </row>
    <row r="237" spans="2:16" x14ac:dyDescent="0.25">
      <c r="B237" s="19"/>
      <c r="D237" s="2" t="s">
        <v>5</v>
      </c>
      <c r="E237" s="79">
        <f>SUM(E235:F236)</f>
        <v>80000</v>
      </c>
      <c r="F237" s="80"/>
      <c r="H237" s="39">
        <f>SUM(H235:H236)</f>
        <v>80000</v>
      </c>
    </row>
    <row r="238" spans="2:16" x14ac:dyDescent="0.25">
      <c r="B238" s="19"/>
      <c r="E238" s="31"/>
      <c r="F238" s="6"/>
      <c r="H238" s="33"/>
    </row>
    <row r="239" spans="2:16" ht="14.25" customHeight="1" x14ac:dyDescent="0.25">
      <c r="B239" s="55" t="s">
        <v>149</v>
      </c>
      <c r="C239" s="83" t="s">
        <v>150</v>
      </c>
      <c r="D239" s="83"/>
      <c r="E239" s="83"/>
      <c r="F239" s="83"/>
      <c r="G239" s="83"/>
      <c r="H239" s="84"/>
    </row>
    <row r="240" spans="2:16" ht="57.75" customHeight="1" x14ac:dyDescent="0.25">
      <c r="B240" s="7"/>
      <c r="C240" s="85" t="s">
        <v>151</v>
      </c>
      <c r="D240" s="85"/>
      <c r="E240" s="85"/>
      <c r="F240" s="46"/>
      <c r="G240" s="8" t="s">
        <v>5</v>
      </c>
      <c r="H240" s="47">
        <f>H247</f>
        <v>71300</v>
      </c>
    </row>
    <row r="241" spans="2:14" ht="14.25" customHeight="1" x14ac:dyDescent="0.3">
      <c r="B241" s="19"/>
      <c r="E241" s="33"/>
      <c r="F241" s="22" t="s">
        <v>201</v>
      </c>
      <c r="H241" s="22" t="s">
        <v>201</v>
      </c>
      <c r="J241" s="104" t="s">
        <v>203</v>
      </c>
      <c r="K241" s="104"/>
      <c r="L241" s="105" t="s">
        <v>204</v>
      </c>
      <c r="M241" s="105"/>
      <c r="N241" s="105"/>
    </row>
    <row r="242" spans="2:14" x14ac:dyDescent="0.25">
      <c r="B242" s="16"/>
      <c r="C242" s="16"/>
      <c r="E242" s="86" t="s">
        <v>4</v>
      </c>
      <c r="F242" s="87"/>
      <c r="G242" s="88" t="s">
        <v>6</v>
      </c>
      <c r="H242" s="89"/>
      <c r="J242" s="20" t="s">
        <v>205</v>
      </c>
      <c r="K242" s="20" t="s">
        <v>206</v>
      </c>
      <c r="L242" s="21" t="s">
        <v>205</v>
      </c>
      <c r="M242" s="21" t="s">
        <v>206</v>
      </c>
      <c r="N242" s="21" t="s">
        <v>207</v>
      </c>
    </row>
    <row r="243" spans="2:14" ht="15.75" x14ac:dyDescent="0.25">
      <c r="B243" s="19" t="s">
        <v>15</v>
      </c>
      <c r="C243" s="30" t="s">
        <v>152</v>
      </c>
      <c r="E243" s="79">
        <v>48300</v>
      </c>
      <c r="F243" s="80"/>
      <c r="G243" s="32" t="s">
        <v>25</v>
      </c>
      <c r="H243" s="33">
        <f>E243</f>
        <v>48300</v>
      </c>
      <c r="J243" s="3" t="s">
        <v>226</v>
      </c>
      <c r="K243" s="3">
        <v>32329</v>
      </c>
      <c r="L243" s="1" t="s">
        <v>209</v>
      </c>
      <c r="M243" s="1">
        <v>65321</v>
      </c>
      <c r="N243" s="1" t="s">
        <v>210</v>
      </c>
    </row>
    <row r="244" spans="2:14" ht="28.5" customHeight="1" x14ac:dyDescent="0.25">
      <c r="B244" s="19"/>
      <c r="C244" s="90" t="s">
        <v>153</v>
      </c>
      <c r="D244" s="90"/>
      <c r="E244" s="90"/>
      <c r="F244" s="6"/>
      <c r="G244" s="32"/>
      <c r="H244" s="33"/>
    </row>
    <row r="245" spans="2:14" ht="15.75" x14ac:dyDescent="0.25">
      <c r="B245" s="19" t="s">
        <v>16</v>
      </c>
      <c r="C245" s="30" t="s">
        <v>154</v>
      </c>
      <c r="E245" s="79">
        <v>23000</v>
      </c>
      <c r="F245" s="80"/>
      <c r="G245" s="32" t="s">
        <v>25</v>
      </c>
      <c r="H245" s="33">
        <f>E245</f>
        <v>23000</v>
      </c>
      <c r="J245" s="3" t="s">
        <v>227</v>
      </c>
      <c r="K245" s="3">
        <v>32329</v>
      </c>
      <c r="L245" s="1" t="s">
        <v>209</v>
      </c>
      <c r="M245" s="1">
        <v>65321</v>
      </c>
      <c r="N245" s="1" t="s">
        <v>210</v>
      </c>
    </row>
    <row r="246" spans="2:14" ht="28.5" customHeight="1" x14ac:dyDescent="0.25">
      <c r="B246" s="36"/>
      <c r="C246" s="81" t="s">
        <v>155</v>
      </c>
      <c r="D246" s="81"/>
      <c r="E246" s="81"/>
      <c r="F246" s="48"/>
      <c r="G246" s="38"/>
      <c r="H246" s="37"/>
    </row>
    <row r="247" spans="2:14" x14ac:dyDescent="0.25">
      <c r="B247" s="19"/>
      <c r="D247" s="2" t="s">
        <v>5</v>
      </c>
      <c r="E247" s="79">
        <f>SUM(E243:F246)</f>
        <v>71300</v>
      </c>
      <c r="F247" s="80"/>
      <c r="H247" s="39">
        <f>SUM(H243:H246)</f>
        <v>71300</v>
      </c>
    </row>
    <row r="248" spans="2:14" ht="13.5" customHeight="1" x14ac:dyDescent="0.25">
      <c r="B248" s="19"/>
      <c r="C248" s="6"/>
      <c r="D248" s="6"/>
      <c r="E248" s="6"/>
      <c r="F248" s="6"/>
      <c r="G248" s="6"/>
    </row>
    <row r="249" spans="2:14" ht="33" customHeight="1" x14ac:dyDescent="0.25">
      <c r="B249" s="7" t="s">
        <v>83</v>
      </c>
      <c r="C249" s="56"/>
      <c r="D249" s="46"/>
      <c r="E249" s="46"/>
      <c r="F249" s="46"/>
      <c r="G249" s="8"/>
      <c r="H249" s="47">
        <f>H240+H232+H225+H209+H189+H179+H159+H109+H98+H78+H28</f>
        <v>2451630</v>
      </c>
    </row>
    <row r="250" spans="2:14" ht="9.75" customHeight="1" x14ac:dyDescent="0.25">
      <c r="B250" s="19"/>
      <c r="C250" s="6"/>
      <c r="D250" s="6"/>
      <c r="E250" s="6"/>
      <c r="F250" s="6"/>
      <c r="G250" s="6"/>
    </row>
    <row r="251" spans="2:14" x14ac:dyDescent="0.25">
      <c r="B251" s="82" t="s">
        <v>20</v>
      </c>
      <c r="C251" s="82"/>
      <c r="D251" s="82"/>
      <c r="E251" s="82"/>
      <c r="F251" s="82"/>
      <c r="G251" s="82"/>
      <c r="H251" s="82"/>
    </row>
    <row r="252" spans="2:14" ht="6" customHeight="1" x14ac:dyDescent="0.25">
      <c r="B252" s="5"/>
      <c r="C252" s="5"/>
      <c r="D252" s="5"/>
      <c r="E252" s="5"/>
      <c r="F252" s="5"/>
      <c r="G252" s="5"/>
      <c r="H252" s="5"/>
    </row>
    <row r="253" spans="2:14" ht="27.75" customHeight="1" x14ac:dyDescent="0.25">
      <c r="B253" s="71" t="s">
        <v>233</v>
      </c>
      <c r="C253" s="71"/>
      <c r="D253" s="71"/>
      <c r="E253" s="71"/>
      <c r="F253" s="71"/>
      <c r="G253" s="71"/>
      <c r="H253" s="71"/>
    </row>
    <row r="254" spans="2:14" ht="6.75" customHeight="1" x14ac:dyDescent="0.25">
      <c r="B254" s="6"/>
      <c r="C254" s="6"/>
      <c r="D254" s="6"/>
      <c r="E254" s="6"/>
      <c r="F254" s="6"/>
      <c r="G254" s="6"/>
      <c r="H254" s="6"/>
    </row>
    <row r="255" spans="2:14" ht="16.5" customHeight="1" x14ac:dyDescent="0.3">
      <c r="B255" s="6"/>
      <c r="C255" s="57"/>
      <c r="D255" s="58"/>
      <c r="E255" s="58"/>
      <c r="F255" s="58"/>
      <c r="G255" s="59" t="s">
        <v>201</v>
      </c>
      <c r="H255" s="6"/>
    </row>
    <row r="256" spans="2:14" x14ac:dyDescent="0.25">
      <c r="C256" s="60" t="s">
        <v>21</v>
      </c>
      <c r="G256" s="61">
        <f>SUM(H247,H237,H229,H222,H206,H176,H156,H143,H123,H120,H117,H113,H106,H95,H51+H71)</f>
        <v>2105050</v>
      </c>
    </row>
    <row r="257" spans="2:13" x14ac:dyDescent="0.25">
      <c r="C257" s="60" t="s">
        <v>84</v>
      </c>
      <c r="G257" s="61">
        <f>H73+H70+H67+H64+H61+H58+H55</f>
        <v>160000</v>
      </c>
      <c r="H257" s="33"/>
    </row>
    <row r="258" spans="2:13" x14ac:dyDescent="0.25">
      <c r="C258" s="60" t="s">
        <v>123</v>
      </c>
      <c r="G258" s="61">
        <f>SUM(H184)</f>
        <v>169330</v>
      </c>
      <c r="H258" s="33"/>
    </row>
    <row r="259" spans="2:13" x14ac:dyDescent="0.25">
      <c r="C259" s="62" t="s">
        <v>85</v>
      </c>
      <c r="D259" s="51"/>
      <c r="E259" s="51"/>
      <c r="F259" s="51"/>
      <c r="G259" s="63">
        <f>H114</f>
        <v>17250</v>
      </c>
    </row>
    <row r="260" spans="2:13" ht="6" customHeight="1" x14ac:dyDescent="0.25">
      <c r="G260" s="33"/>
    </row>
    <row r="261" spans="2:13" x14ac:dyDescent="0.25">
      <c r="C261" s="64" t="s">
        <v>5</v>
      </c>
      <c r="D261" s="65"/>
      <c r="E261" s="65"/>
      <c r="F261" s="65"/>
      <c r="G261" s="66">
        <f>SUM(G256:G260)</f>
        <v>2451630</v>
      </c>
    </row>
    <row r="263" spans="2:13" x14ac:dyDescent="0.25">
      <c r="B263" s="82" t="s">
        <v>22</v>
      </c>
      <c r="C263" s="82"/>
      <c r="D263" s="82"/>
      <c r="E263" s="82"/>
      <c r="F263" s="82"/>
      <c r="G263" s="82"/>
      <c r="H263" s="82"/>
      <c r="M263" s="67"/>
    </row>
    <row r="264" spans="2:13" ht="9" customHeight="1" x14ac:dyDescent="0.25">
      <c r="B264" s="5"/>
      <c r="C264" s="5"/>
      <c r="D264" s="5"/>
      <c r="E264" s="5"/>
      <c r="F264" s="5"/>
      <c r="G264" s="5"/>
      <c r="H264" s="5"/>
    </row>
    <row r="265" spans="2:13" ht="15.75" customHeight="1" x14ac:dyDescent="0.25">
      <c r="B265" s="80" t="s">
        <v>229</v>
      </c>
      <c r="C265" s="80"/>
      <c r="D265" s="80"/>
      <c r="E265" s="80"/>
      <c r="F265" s="80"/>
      <c r="G265" s="80"/>
      <c r="H265" s="80"/>
    </row>
    <row r="266" spans="2:13" ht="10.5" customHeight="1" x14ac:dyDescent="0.25"/>
    <row r="267" spans="2:13" x14ac:dyDescent="0.25">
      <c r="B267" s="2" t="s">
        <v>234</v>
      </c>
    </row>
    <row r="268" spans="2:13" x14ac:dyDescent="0.25">
      <c r="B268" s="2" t="s">
        <v>235</v>
      </c>
    </row>
    <row r="269" spans="2:13" x14ac:dyDescent="0.25">
      <c r="B269" s="2" t="s">
        <v>200</v>
      </c>
    </row>
    <row r="270" spans="2:13" x14ac:dyDescent="0.25">
      <c r="F270" s="82" t="s">
        <v>139</v>
      </c>
      <c r="G270" s="82"/>
      <c r="H270" s="80"/>
    </row>
    <row r="271" spans="2:13" x14ac:dyDescent="0.25">
      <c r="F271" s="82" t="s">
        <v>140</v>
      </c>
      <c r="G271" s="82"/>
      <c r="H271" s="80"/>
    </row>
    <row r="272" spans="2:13" ht="4.5" customHeight="1" x14ac:dyDescent="0.25"/>
    <row r="273" spans="2:8" x14ac:dyDescent="0.25">
      <c r="F273" s="82" t="s">
        <v>156</v>
      </c>
      <c r="G273" s="82"/>
      <c r="H273" s="80"/>
    </row>
    <row r="274" spans="2:8" x14ac:dyDescent="0.25">
      <c r="F274" s="5"/>
      <c r="G274" s="5"/>
      <c r="H274" s="6"/>
    </row>
    <row r="276" spans="2:8" ht="18.75" x14ac:dyDescent="0.3">
      <c r="B276" s="96" t="s">
        <v>141</v>
      </c>
      <c r="C276" s="96"/>
      <c r="D276" s="96"/>
      <c r="E276" s="96"/>
      <c r="F276" s="96"/>
      <c r="G276" s="96"/>
      <c r="H276" s="80"/>
    </row>
    <row r="277" spans="2:8" x14ac:dyDescent="0.25">
      <c r="B277" s="92" t="s">
        <v>236</v>
      </c>
      <c r="C277" s="92"/>
      <c r="D277" s="92"/>
      <c r="E277" s="92"/>
      <c r="F277" s="92"/>
      <c r="G277" s="92"/>
      <c r="H277" s="80"/>
    </row>
    <row r="279" spans="2:8" ht="43.5" customHeight="1" x14ac:dyDescent="0.25">
      <c r="B279" s="91" t="s">
        <v>237</v>
      </c>
      <c r="C279" s="91"/>
      <c r="D279" s="91"/>
      <c r="E279" s="91"/>
      <c r="F279" s="91"/>
      <c r="G279" s="91"/>
      <c r="H279" s="71"/>
    </row>
    <row r="280" spans="2:8" ht="29.25" customHeight="1" x14ac:dyDescent="0.25">
      <c r="B280" s="71" t="s">
        <v>143</v>
      </c>
      <c r="C280" s="71"/>
      <c r="D280" s="71"/>
      <c r="E280" s="71"/>
      <c r="F280" s="71"/>
      <c r="G280" s="71"/>
      <c r="H280" s="71"/>
    </row>
    <row r="281" spans="2:8" ht="13.5" customHeight="1" x14ac:dyDescent="0.25">
      <c r="B281" s="71" t="s">
        <v>144</v>
      </c>
      <c r="C281" s="71"/>
      <c r="D281" s="71"/>
      <c r="E281" s="71"/>
      <c r="F281" s="71"/>
      <c r="G281" s="71"/>
      <c r="H281" s="71"/>
    </row>
    <row r="282" spans="2:8" ht="27.75" customHeight="1" x14ac:dyDescent="0.25">
      <c r="B282" s="78" t="s">
        <v>238</v>
      </c>
      <c r="C282" s="78"/>
      <c r="D282" s="78"/>
      <c r="E282" s="78"/>
      <c r="F282" s="78"/>
      <c r="G282" s="78"/>
      <c r="H282" s="78"/>
    </row>
    <row r="283" spans="2:8" x14ac:dyDescent="0.25">
      <c r="B283" s="72" t="s">
        <v>173</v>
      </c>
      <c r="C283" s="72"/>
      <c r="D283" s="72"/>
      <c r="E283" s="72"/>
      <c r="F283" s="72"/>
      <c r="G283" s="72"/>
    </row>
    <row r="284" spans="2:8" x14ac:dyDescent="0.25">
      <c r="B284" s="72" t="s">
        <v>174</v>
      </c>
      <c r="C284" s="72"/>
      <c r="D284" s="72"/>
      <c r="E284" s="72"/>
      <c r="F284" s="72"/>
      <c r="G284" s="72"/>
    </row>
    <row r="285" spans="2:8" x14ac:dyDescent="0.25">
      <c r="B285" s="72" t="s">
        <v>175</v>
      </c>
      <c r="C285" s="72"/>
      <c r="D285" s="72"/>
      <c r="E285" s="72"/>
      <c r="F285" s="72"/>
      <c r="G285" s="72"/>
    </row>
    <row r="286" spans="2:8" x14ac:dyDescent="0.25">
      <c r="B286" s="72" t="s">
        <v>176</v>
      </c>
      <c r="C286" s="72"/>
      <c r="D286" s="72"/>
      <c r="E286" s="72"/>
      <c r="F286" s="72"/>
      <c r="G286" s="72"/>
    </row>
    <row r="287" spans="2:8" x14ac:dyDescent="0.25">
      <c r="B287" s="72" t="s">
        <v>177</v>
      </c>
      <c r="C287" s="72"/>
      <c r="D287" s="72"/>
      <c r="E287" s="72"/>
      <c r="F287" s="72"/>
      <c r="G287" s="72"/>
    </row>
    <row r="288" spans="2:8" x14ac:dyDescent="0.25">
      <c r="B288" s="72" t="s">
        <v>178</v>
      </c>
      <c r="C288" s="72"/>
      <c r="D288" s="72"/>
      <c r="E288" s="72"/>
      <c r="F288" s="72"/>
      <c r="G288" s="72"/>
    </row>
    <row r="289" spans="2:8" x14ac:dyDescent="0.25">
      <c r="B289" s="72" t="s">
        <v>179</v>
      </c>
      <c r="C289" s="72"/>
      <c r="D289" s="72"/>
      <c r="E289" s="72"/>
      <c r="F289" s="72"/>
      <c r="G289" s="72"/>
    </row>
    <row r="290" spans="2:8" x14ac:dyDescent="0.25">
      <c r="B290" s="72" t="s">
        <v>180</v>
      </c>
      <c r="C290" s="72"/>
      <c r="D290" s="72"/>
      <c r="E290" s="72"/>
      <c r="F290" s="72"/>
      <c r="G290" s="72"/>
    </row>
    <row r="291" spans="2:8" x14ac:dyDescent="0.25">
      <c r="B291" s="72" t="s">
        <v>181</v>
      </c>
      <c r="C291" s="72"/>
      <c r="D291" s="72"/>
      <c r="E291" s="72"/>
      <c r="F291" s="72"/>
      <c r="G291" s="72"/>
    </row>
    <row r="292" spans="2:8" ht="30" customHeight="1" x14ac:dyDescent="0.25">
      <c r="B292" s="71" t="s">
        <v>182</v>
      </c>
      <c r="C292" s="71"/>
      <c r="D292" s="71"/>
      <c r="E292" s="71"/>
      <c r="F292" s="71"/>
      <c r="G292" s="71"/>
      <c r="H292" s="71"/>
    </row>
    <row r="293" spans="2:8" ht="15" customHeight="1" x14ac:dyDescent="0.25">
      <c r="B293" s="72" t="s">
        <v>183</v>
      </c>
      <c r="C293" s="72"/>
      <c r="D293" s="72"/>
      <c r="E293" s="72"/>
      <c r="F293" s="72"/>
      <c r="G293" s="72"/>
      <c r="H293" s="72"/>
    </row>
    <row r="294" spans="2:8" x14ac:dyDescent="0.25">
      <c r="B294" s="72" t="s">
        <v>184</v>
      </c>
      <c r="C294" s="72"/>
      <c r="D294" s="72"/>
      <c r="E294" s="72"/>
      <c r="F294" s="72"/>
      <c r="G294" s="72"/>
    </row>
    <row r="295" spans="2:8" x14ac:dyDescent="0.25">
      <c r="B295" s="72" t="s">
        <v>185</v>
      </c>
      <c r="C295" s="72"/>
      <c r="D295" s="72"/>
      <c r="E295" s="72"/>
      <c r="F295" s="72"/>
      <c r="G295" s="72"/>
    </row>
    <row r="296" spans="2:8" x14ac:dyDescent="0.25">
      <c r="B296" s="72" t="s">
        <v>186</v>
      </c>
      <c r="C296" s="72"/>
      <c r="D296" s="72"/>
      <c r="E296" s="72"/>
      <c r="F296" s="72"/>
      <c r="G296" s="72"/>
    </row>
    <row r="297" spans="2:8" x14ac:dyDescent="0.25">
      <c r="B297" s="72" t="s">
        <v>187</v>
      </c>
      <c r="C297" s="72"/>
      <c r="D297" s="72"/>
      <c r="E297" s="72"/>
      <c r="F297" s="72"/>
      <c r="G297" s="72"/>
    </row>
    <row r="298" spans="2:8" x14ac:dyDescent="0.25">
      <c r="B298" s="72" t="s">
        <v>188</v>
      </c>
      <c r="C298" s="72"/>
      <c r="D298" s="72"/>
      <c r="E298" s="72"/>
      <c r="F298" s="72"/>
      <c r="G298" s="72"/>
    </row>
    <row r="299" spans="2:8" x14ac:dyDescent="0.25">
      <c r="B299" s="72" t="s">
        <v>189</v>
      </c>
      <c r="C299" s="72"/>
      <c r="D299" s="72"/>
      <c r="E299" s="72"/>
      <c r="F299" s="72"/>
      <c r="G299" s="72"/>
    </row>
    <row r="300" spans="2:8" ht="46.5" customHeight="1" x14ac:dyDescent="0.25">
      <c r="B300" s="71" t="s">
        <v>190</v>
      </c>
      <c r="C300" s="71"/>
      <c r="D300" s="71"/>
      <c r="E300" s="71"/>
      <c r="F300" s="71"/>
      <c r="G300" s="71"/>
      <c r="H300" s="71"/>
    </row>
    <row r="301" spans="2:8" x14ac:dyDescent="0.25">
      <c r="B301" s="72" t="s">
        <v>191</v>
      </c>
      <c r="C301" s="72"/>
      <c r="D301" s="72"/>
      <c r="E301" s="72"/>
      <c r="F301" s="72"/>
      <c r="G301" s="72"/>
    </row>
    <row r="302" spans="2:8" x14ac:dyDescent="0.25">
      <c r="B302" s="72" t="s">
        <v>192</v>
      </c>
      <c r="C302" s="72"/>
      <c r="D302" s="72"/>
      <c r="E302" s="72"/>
      <c r="F302" s="72"/>
      <c r="G302" s="72"/>
    </row>
    <row r="303" spans="2:8" ht="13.5" customHeight="1" x14ac:dyDescent="0.25">
      <c r="B303" s="73" t="s">
        <v>193</v>
      </c>
      <c r="C303" s="73"/>
      <c r="D303" s="73"/>
      <c r="E303" s="73"/>
      <c r="F303" s="73"/>
      <c r="G303" s="73"/>
      <c r="H303" s="73"/>
    </row>
    <row r="304" spans="2:8" ht="30" customHeight="1" x14ac:dyDescent="0.25">
      <c r="B304" s="74" t="s">
        <v>239</v>
      </c>
      <c r="C304" s="74"/>
      <c r="D304" s="74"/>
      <c r="E304" s="74"/>
      <c r="F304" s="74"/>
      <c r="G304" s="74"/>
      <c r="H304" s="75"/>
    </row>
    <row r="305" spans="2:10" ht="49.5" customHeight="1" x14ac:dyDescent="0.25">
      <c r="B305" s="76" t="s">
        <v>194</v>
      </c>
      <c r="C305" s="76"/>
      <c r="D305" s="76"/>
      <c r="E305" s="76"/>
      <c r="F305" s="76"/>
      <c r="G305" s="76"/>
      <c r="H305" s="71"/>
    </row>
    <row r="306" spans="2:10" ht="31.5" customHeight="1" x14ac:dyDescent="0.25">
      <c r="B306" s="70" t="s">
        <v>195</v>
      </c>
      <c r="C306" s="70"/>
      <c r="D306" s="70"/>
      <c r="E306" s="70"/>
      <c r="F306" s="70"/>
      <c r="G306" s="70"/>
      <c r="H306" s="71"/>
    </row>
    <row r="307" spans="2:10" ht="44.25" customHeight="1" x14ac:dyDescent="0.25">
      <c r="B307" s="77" t="s">
        <v>196</v>
      </c>
      <c r="C307" s="77"/>
      <c r="D307" s="77"/>
      <c r="E307" s="77"/>
      <c r="F307" s="77"/>
      <c r="G307" s="77"/>
      <c r="H307" s="71"/>
    </row>
    <row r="308" spans="2:10" ht="44.25" customHeight="1" x14ac:dyDescent="0.25">
      <c r="B308" s="70" t="s">
        <v>197</v>
      </c>
      <c r="C308" s="70"/>
      <c r="D308" s="70"/>
      <c r="E308" s="70"/>
      <c r="F308" s="70"/>
      <c r="G308" s="70"/>
      <c r="H308" s="71"/>
    </row>
    <row r="309" spans="2:10" ht="177.75" customHeight="1" x14ac:dyDescent="0.25">
      <c r="B309" s="70" t="s">
        <v>242</v>
      </c>
      <c r="C309" s="70"/>
      <c r="D309" s="70"/>
      <c r="E309" s="70"/>
      <c r="F309" s="70"/>
      <c r="G309" s="70"/>
      <c r="H309" s="71"/>
    </row>
    <row r="310" spans="2:10" ht="90" customHeight="1" x14ac:dyDescent="0.25">
      <c r="B310" s="70" t="s">
        <v>228</v>
      </c>
      <c r="C310" s="70"/>
      <c r="D310" s="70"/>
      <c r="E310" s="70"/>
      <c r="F310" s="70"/>
      <c r="G310" s="70"/>
      <c r="H310" s="71"/>
    </row>
    <row r="311" spans="2:10" ht="66.75" customHeight="1" x14ac:dyDescent="0.25">
      <c r="B311" s="70" t="s">
        <v>240</v>
      </c>
      <c r="C311" s="70"/>
      <c r="D311" s="70"/>
      <c r="E311" s="70"/>
      <c r="F311" s="70"/>
      <c r="G311" s="70"/>
      <c r="H311" s="71"/>
      <c r="J311" s="68"/>
    </row>
    <row r="312" spans="2:10" ht="60" customHeight="1" x14ac:dyDescent="0.25">
      <c r="B312" s="70" t="s">
        <v>198</v>
      </c>
      <c r="C312" s="70"/>
      <c r="D312" s="70"/>
      <c r="E312" s="70"/>
      <c r="F312" s="70"/>
      <c r="G312" s="70"/>
      <c r="H312" s="71"/>
    </row>
    <row r="313" spans="2:10" ht="78.75" customHeight="1" x14ac:dyDescent="0.25">
      <c r="B313" s="70" t="s">
        <v>199</v>
      </c>
      <c r="C313" s="70"/>
      <c r="D313" s="70"/>
      <c r="E313" s="70"/>
      <c r="F313" s="70"/>
      <c r="G313" s="70"/>
      <c r="H313" s="71"/>
    </row>
    <row r="314" spans="2:10" ht="34.5" customHeight="1" x14ac:dyDescent="0.25">
      <c r="B314" s="70" t="s">
        <v>241</v>
      </c>
      <c r="C314" s="70"/>
      <c r="D314" s="70"/>
      <c r="E314" s="70"/>
      <c r="F314" s="70"/>
      <c r="G314" s="70"/>
      <c r="H314" s="71"/>
    </row>
    <row r="317" spans="2:10" x14ac:dyDescent="0.25">
      <c r="G317" s="2" t="s">
        <v>202</v>
      </c>
    </row>
    <row r="319" spans="2:10" x14ac:dyDescent="0.25">
      <c r="G319" s="2" t="s">
        <v>142</v>
      </c>
    </row>
  </sheetData>
  <mergeCells count="245">
    <mergeCell ref="J241:K241"/>
    <mergeCell ref="L241:N241"/>
    <mergeCell ref="J180:K180"/>
    <mergeCell ref="L180:N180"/>
    <mergeCell ref="J190:K190"/>
    <mergeCell ref="L190:N190"/>
    <mergeCell ref="J210:K210"/>
    <mergeCell ref="L210:N210"/>
    <mergeCell ref="J226:K226"/>
    <mergeCell ref="L226:N226"/>
    <mergeCell ref="J233:K233"/>
    <mergeCell ref="L233:N233"/>
    <mergeCell ref="J99:K99"/>
    <mergeCell ref="L99:N99"/>
    <mergeCell ref="J110:K110"/>
    <mergeCell ref="L110:N110"/>
    <mergeCell ref="J160:K160"/>
    <mergeCell ref="L160:N160"/>
    <mergeCell ref="C108:H108"/>
    <mergeCell ref="C115:E115"/>
    <mergeCell ref="C121:E121"/>
    <mergeCell ref="E123:F123"/>
    <mergeCell ref="C124:E124"/>
    <mergeCell ref="C128:G128"/>
    <mergeCell ref="E129:F129"/>
    <mergeCell ref="C130:E130"/>
    <mergeCell ref="E117:F117"/>
    <mergeCell ref="C118:E118"/>
    <mergeCell ref="E120:F120"/>
    <mergeCell ref="C139:E139"/>
    <mergeCell ref="E141:F141"/>
    <mergeCell ref="C85:E85"/>
    <mergeCell ref="C62:E62"/>
    <mergeCell ref="E32:F32"/>
    <mergeCell ref="E34:F34"/>
    <mergeCell ref="E37:F37"/>
    <mergeCell ref="E87:F87"/>
    <mergeCell ref="J29:K29"/>
    <mergeCell ref="L29:N29"/>
    <mergeCell ref="B4:H4"/>
    <mergeCell ref="B6:H6"/>
    <mergeCell ref="B7:H7"/>
    <mergeCell ref="B8:H8"/>
    <mergeCell ref="B9:H9"/>
    <mergeCell ref="B10:H10"/>
    <mergeCell ref="B23:H23"/>
    <mergeCell ref="B25:H25"/>
    <mergeCell ref="B15:H15"/>
    <mergeCell ref="B16:H16"/>
    <mergeCell ref="B17:H17"/>
    <mergeCell ref="B21:H21"/>
    <mergeCell ref="B22:H22"/>
    <mergeCell ref="B26:H26"/>
    <mergeCell ref="J79:K79"/>
    <mergeCell ref="L79:N79"/>
    <mergeCell ref="E51:F51"/>
    <mergeCell ref="G29:H29"/>
    <mergeCell ref="C27:H27"/>
    <mergeCell ref="C31:G31"/>
    <mergeCell ref="E84:F84"/>
    <mergeCell ref="C78:E78"/>
    <mergeCell ref="C82:E82"/>
    <mergeCell ref="C77:H77"/>
    <mergeCell ref="E80:F80"/>
    <mergeCell ref="G80:H80"/>
    <mergeCell ref="E81:F81"/>
    <mergeCell ref="C65:E65"/>
    <mergeCell ref="C71:E71"/>
    <mergeCell ref="C74:E74"/>
    <mergeCell ref="E29:F29"/>
    <mergeCell ref="E126:F126"/>
    <mergeCell ref="E113:F113"/>
    <mergeCell ref="E149:F149"/>
    <mergeCell ref="C150:E150"/>
    <mergeCell ref="E152:F152"/>
    <mergeCell ref="C145:G145"/>
    <mergeCell ref="E146:F146"/>
    <mergeCell ref="C147:E147"/>
    <mergeCell ref="E155:F155"/>
    <mergeCell ref="C136:E136"/>
    <mergeCell ref="C142:E142"/>
    <mergeCell ref="E143:F143"/>
    <mergeCell ref="E132:F132"/>
    <mergeCell ref="C133:E133"/>
    <mergeCell ref="E135:F135"/>
    <mergeCell ref="E181:F181"/>
    <mergeCell ref="E156:F156"/>
    <mergeCell ref="C175:E175"/>
    <mergeCell ref="C178:H178"/>
    <mergeCell ref="E182:F182"/>
    <mergeCell ref="C158:H158"/>
    <mergeCell ref="E165:F165"/>
    <mergeCell ref="C166:E166"/>
    <mergeCell ref="E168:F168"/>
    <mergeCell ref="C169:E169"/>
    <mergeCell ref="E171:F171"/>
    <mergeCell ref="C172:E172"/>
    <mergeCell ref="E174:F174"/>
    <mergeCell ref="E162:F162"/>
    <mergeCell ref="G161:H161"/>
    <mergeCell ref="C159:E159"/>
    <mergeCell ref="C109:E109"/>
    <mergeCell ref="E111:F111"/>
    <mergeCell ref="G111:H111"/>
    <mergeCell ref="C112:G112"/>
    <mergeCell ref="E106:F106"/>
    <mergeCell ref="C88:E88"/>
    <mergeCell ref="C102:E102"/>
    <mergeCell ref="E104:F104"/>
    <mergeCell ref="C105:E105"/>
    <mergeCell ref="G100:H100"/>
    <mergeCell ref="E101:F101"/>
    <mergeCell ref="E100:F100"/>
    <mergeCell ref="C91:E91"/>
    <mergeCell ref="C94:E94"/>
    <mergeCell ref="E95:F95"/>
    <mergeCell ref="C97:H97"/>
    <mergeCell ref="C98:E98"/>
    <mergeCell ref="B2:H2"/>
    <mergeCell ref="C53:G53"/>
    <mergeCell ref="E55:F55"/>
    <mergeCell ref="E58:F58"/>
    <mergeCell ref="E61:F61"/>
    <mergeCell ref="E75:F75"/>
    <mergeCell ref="C68:E68"/>
    <mergeCell ref="C28:E28"/>
    <mergeCell ref="C33:E33"/>
    <mergeCell ref="C35:E35"/>
    <mergeCell ref="C38:E38"/>
    <mergeCell ref="C41:E41"/>
    <mergeCell ref="C44:E44"/>
    <mergeCell ref="C47:E47"/>
    <mergeCell ref="C50:E50"/>
    <mergeCell ref="C56:E56"/>
    <mergeCell ref="C59:E59"/>
    <mergeCell ref="B11:H11"/>
    <mergeCell ref="B12:H12"/>
    <mergeCell ref="B13:H13"/>
    <mergeCell ref="B14:H14"/>
    <mergeCell ref="B18:H18"/>
    <mergeCell ref="B19:H19"/>
    <mergeCell ref="B20:H20"/>
    <mergeCell ref="E195:F195"/>
    <mergeCell ref="E204:F204"/>
    <mergeCell ref="C205:E205"/>
    <mergeCell ref="C202:E202"/>
    <mergeCell ref="E206:F206"/>
    <mergeCell ref="E201:F201"/>
    <mergeCell ref="C163:E163"/>
    <mergeCell ref="C153:E153"/>
    <mergeCell ref="G181:H181"/>
    <mergeCell ref="C183:E183"/>
    <mergeCell ref="E192:F192"/>
    <mergeCell ref="E176:F176"/>
    <mergeCell ref="C196:E196"/>
    <mergeCell ref="E198:F198"/>
    <mergeCell ref="C199:E199"/>
    <mergeCell ref="E184:F184"/>
    <mergeCell ref="C188:H188"/>
    <mergeCell ref="C193:E193"/>
    <mergeCell ref="E161:F161"/>
    <mergeCell ref="C186:H186"/>
    <mergeCell ref="C189:E189"/>
    <mergeCell ref="E191:F191"/>
    <mergeCell ref="G191:H191"/>
    <mergeCell ref="C179:E179"/>
    <mergeCell ref="B277:H277"/>
    <mergeCell ref="C208:H208"/>
    <mergeCell ref="C209:E209"/>
    <mergeCell ref="E211:F211"/>
    <mergeCell ref="G211:H211"/>
    <mergeCell ref="E212:F212"/>
    <mergeCell ref="C213:E213"/>
    <mergeCell ref="E215:F215"/>
    <mergeCell ref="C216:E216"/>
    <mergeCell ref="E222:F222"/>
    <mergeCell ref="E229:F229"/>
    <mergeCell ref="E218:F218"/>
    <mergeCell ref="C219:E219"/>
    <mergeCell ref="E221:F221"/>
    <mergeCell ref="C224:H224"/>
    <mergeCell ref="C225:E225"/>
    <mergeCell ref="E227:F227"/>
    <mergeCell ref="G227:H227"/>
    <mergeCell ref="B276:H276"/>
    <mergeCell ref="E228:F228"/>
    <mergeCell ref="C231:H231"/>
    <mergeCell ref="C232:E232"/>
    <mergeCell ref="E234:F234"/>
    <mergeCell ref="G234:H234"/>
    <mergeCell ref="B281:H281"/>
    <mergeCell ref="B282:H282"/>
    <mergeCell ref="B283:G283"/>
    <mergeCell ref="E245:F245"/>
    <mergeCell ref="C246:E246"/>
    <mergeCell ref="E247:F247"/>
    <mergeCell ref="B251:H251"/>
    <mergeCell ref="B253:H253"/>
    <mergeCell ref="E235:F235"/>
    <mergeCell ref="C236:E236"/>
    <mergeCell ref="E237:F237"/>
    <mergeCell ref="C239:H239"/>
    <mergeCell ref="C240:E240"/>
    <mergeCell ref="E242:F242"/>
    <mergeCell ref="G242:H242"/>
    <mergeCell ref="E243:F243"/>
    <mergeCell ref="C244:E244"/>
    <mergeCell ref="F270:H270"/>
    <mergeCell ref="F271:H271"/>
    <mergeCell ref="F273:H273"/>
    <mergeCell ref="B279:H279"/>
    <mergeCell ref="B280:H280"/>
    <mergeCell ref="B263:H263"/>
    <mergeCell ref="B265:H265"/>
    <mergeCell ref="B294:G294"/>
    <mergeCell ref="B295:G295"/>
    <mergeCell ref="B296:G296"/>
    <mergeCell ref="B297:G297"/>
    <mergeCell ref="B298:G298"/>
    <mergeCell ref="B299:G299"/>
    <mergeCell ref="B300:H300"/>
    <mergeCell ref="B293:H293"/>
    <mergeCell ref="B284:G284"/>
    <mergeCell ref="B285:G285"/>
    <mergeCell ref="B286:G286"/>
    <mergeCell ref="B287:G287"/>
    <mergeCell ref="B288:G288"/>
    <mergeCell ref="B289:G289"/>
    <mergeCell ref="B290:G290"/>
    <mergeCell ref="B291:G291"/>
    <mergeCell ref="B292:H292"/>
    <mergeCell ref="B310:H310"/>
    <mergeCell ref="B311:H311"/>
    <mergeCell ref="B312:H312"/>
    <mergeCell ref="B313:H313"/>
    <mergeCell ref="B314:H314"/>
    <mergeCell ref="B301:G301"/>
    <mergeCell ref="B302:G302"/>
    <mergeCell ref="B303:H303"/>
    <mergeCell ref="B304:H304"/>
    <mergeCell ref="B305:H305"/>
    <mergeCell ref="B306:H306"/>
    <mergeCell ref="B307:H307"/>
    <mergeCell ref="B308:H308"/>
    <mergeCell ref="B309:H309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91" fitToHeight="0" orientation="portrait" useFirstPageNumber="1" r:id="rId1"/>
  <headerFooter>
    <oddFooter>&amp;C&amp;P</oddFooter>
  </headerFooter>
  <rowBreaks count="8" manualBreakCount="8">
    <brk id="33" max="8" man="1"/>
    <brk id="56" max="8" man="1"/>
    <brk id="76" max="8" man="1"/>
    <brk id="103" max="8" man="1"/>
    <brk id="143" max="8" man="1"/>
    <brk id="187" max="8" man="1"/>
    <brk id="229" max="8" man="1"/>
    <brk id="27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2025-11-14T13:57:52Z</dcterms:modified>
</cp:coreProperties>
</file>