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 filterPrivacy="1"/>
  <xr:revisionPtr revIDLastSave="0" documentId="13_ncr:1_{F5645B4D-F62E-4AFA-B051-1403087C044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Sheet1!$A$1:$H$213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03" i="1" l="1"/>
  <c r="H95" i="1"/>
  <c r="F86" i="1"/>
  <c r="H34" i="1"/>
  <c r="L166" i="1"/>
  <c r="L165" i="1"/>
  <c r="M151" i="1"/>
  <c r="N172" i="1"/>
  <c r="N171" i="1"/>
  <c r="N170" i="1"/>
  <c r="N169" i="1"/>
  <c r="N168" i="1"/>
  <c r="N167" i="1"/>
  <c r="N166" i="1"/>
  <c r="N165" i="1"/>
  <c r="N163" i="1"/>
  <c r="N162" i="1"/>
  <c r="N161" i="1"/>
  <c r="N160" i="1"/>
  <c r="N159" i="1"/>
  <c r="N158" i="1"/>
  <c r="N157" i="1"/>
  <c r="N156" i="1"/>
  <c r="N154" i="1"/>
  <c r="N153" i="1"/>
  <c r="N152" i="1"/>
  <c r="N174" i="1" l="1"/>
  <c r="G154" i="1" l="1"/>
  <c r="G152" i="1"/>
  <c r="H68" i="1"/>
  <c r="H64" i="1" l="1"/>
  <c r="L158" i="1"/>
  <c r="F102" i="1"/>
  <c r="H40" i="1"/>
  <c r="H119" i="1"/>
  <c r="H117" i="1"/>
  <c r="H118" i="1"/>
  <c r="F112" i="1"/>
  <c r="F108" i="1"/>
  <c r="H102" i="1"/>
  <c r="H120" i="1" l="1"/>
  <c r="F120" i="1"/>
  <c r="E120" i="1"/>
  <c r="F114" i="1"/>
  <c r="H94" i="1"/>
  <c r="F100" i="1"/>
  <c r="F96" i="1"/>
  <c r="E96" i="1"/>
  <c r="F90" i="1"/>
  <c r="E68" i="1"/>
  <c r="E62" i="1"/>
  <c r="F37" i="1"/>
  <c r="E37" i="1"/>
  <c r="H136" i="1"/>
  <c r="H112" i="1"/>
  <c r="E114" i="1"/>
  <c r="H113" i="1"/>
  <c r="F109" i="1"/>
  <c r="K151" i="1"/>
  <c r="H108" i="1"/>
  <c r="L162" i="1" s="1"/>
  <c r="H60" i="1"/>
  <c r="G151" i="1" s="1"/>
  <c r="F62" i="1"/>
  <c r="H61" i="1"/>
  <c r="F76" i="1"/>
  <c r="E109" i="1"/>
  <c r="H107" i="1"/>
  <c r="H141" i="1"/>
  <c r="F132" i="1"/>
  <c r="H131" i="1"/>
  <c r="H130" i="1"/>
  <c r="F126" i="1"/>
  <c r="H125" i="1"/>
  <c r="H106" i="1"/>
  <c r="H84" i="1"/>
  <c r="F68" i="1"/>
  <c r="H55" i="1"/>
  <c r="E55" i="1"/>
  <c r="F54" i="1"/>
  <c r="F53" i="1"/>
  <c r="G158" i="1" l="1"/>
  <c r="G160" i="1"/>
  <c r="L169" i="1"/>
  <c r="G153" i="1"/>
  <c r="L154" i="1"/>
  <c r="G159" i="1"/>
  <c r="L168" i="1"/>
  <c r="G157" i="1"/>
  <c r="L163" i="1"/>
  <c r="H90" i="1"/>
  <c r="H138" i="1"/>
  <c r="F103" i="1"/>
  <c r="E44" i="1"/>
  <c r="F55" i="1"/>
  <c r="H134" i="1"/>
  <c r="H114" i="1"/>
  <c r="L155" i="1" s="1"/>
  <c r="H62" i="1"/>
  <c r="H109" i="1"/>
  <c r="H126" i="1"/>
  <c r="L160" i="1" s="1"/>
  <c r="H96" i="1"/>
  <c r="L170" i="1" s="1"/>
  <c r="H132" i="1"/>
  <c r="L167" i="1" s="1"/>
  <c r="H76" i="1"/>
  <c r="H70" i="1" s="1"/>
  <c r="H33" i="1"/>
  <c r="H50" i="1" l="1"/>
  <c r="H48" i="1" s="1"/>
  <c r="G156" i="1"/>
  <c r="L171" i="1"/>
  <c r="G155" i="1"/>
  <c r="H103" i="1"/>
  <c r="H81" i="1" s="1"/>
  <c r="F44" i="1"/>
  <c r="H122" i="1"/>
  <c r="H128" i="1"/>
  <c r="H37" i="1"/>
  <c r="L151" i="1" l="1"/>
  <c r="I79" i="1"/>
  <c r="H79" i="1"/>
  <c r="H44" i="1"/>
  <c r="G162" i="1"/>
  <c r="L173" i="1" l="1"/>
  <c r="H31" i="1"/>
  <c r="H29" i="1" s="1"/>
  <c r="H144" i="1" s="1"/>
</calcChain>
</file>

<file path=xl/sharedStrings.xml><?xml version="1.0" encoding="utf-8"?>
<sst xmlns="http://schemas.openxmlformats.org/spreadsheetml/2006/main" count="300" uniqueCount="182">
  <si>
    <t>1.</t>
  </si>
  <si>
    <t>Građevine komunalne infrastrukture koje će se graditi radi uređenja neuređenih dijelova građevinskog područja</t>
  </si>
  <si>
    <t xml:space="preserve">2. </t>
  </si>
  <si>
    <t>Građevine komunalne infrastrukture koje će se graditi u uređenim dijelovima građevinskog područja</t>
  </si>
  <si>
    <t>3.</t>
  </si>
  <si>
    <t>Postojeće građevine komunalne infrastrukture koje će se rekonstruirati</t>
  </si>
  <si>
    <t>projekti</t>
  </si>
  <si>
    <t>građenje</t>
  </si>
  <si>
    <t>stručni nadzor</t>
  </si>
  <si>
    <t>TROŠKOVI</t>
  </si>
  <si>
    <t>UKUPNO</t>
  </si>
  <si>
    <t>IZVOR FINANCIRANJA</t>
  </si>
  <si>
    <t>2.1.</t>
  </si>
  <si>
    <t>NERAZVRSTANE CESTE</t>
  </si>
  <si>
    <t>1.1.</t>
  </si>
  <si>
    <t>JAVNE ZELENE POVRŠINE</t>
  </si>
  <si>
    <t>GROBLJA</t>
  </si>
  <si>
    <t>NOGOSTUPI, BICIKLISTIČKE STAZE I TRGOVI</t>
  </si>
  <si>
    <t>Članak 1.</t>
  </si>
  <si>
    <t>Članak 2.</t>
  </si>
  <si>
    <t>Sadržaj Programa prikazan je u tablici:</t>
  </si>
  <si>
    <t>zemljište</t>
  </si>
  <si>
    <t>a)</t>
  </si>
  <si>
    <t>b)</t>
  </si>
  <si>
    <t>c)</t>
  </si>
  <si>
    <t>Članak 3.</t>
  </si>
  <si>
    <t>KOMUNALNI DOPRINOS</t>
  </si>
  <si>
    <t>ŠUMSKI DOPRINOS</t>
  </si>
  <si>
    <t>VODNI DOPRINOS</t>
  </si>
  <si>
    <t>PROGRAM GRAĐENJA KOMUNALNE INFRASTRUKTURE SVEUKUPNO</t>
  </si>
  <si>
    <t>grobna naknada</t>
  </si>
  <si>
    <t>GROBNA NAKNADA</t>
  </si>
  <si>
    <t>GRADSKO VIJEĆE GRADA VIROVITICE</t>
  </si>
  <si>
    <t>PREDSJEDNICA</t>
  </si>
  <si>
    <t xml:space="preserve">OBRAZLOŽENJE </t>
  </si>
  <si>
    <t xml:space="preserve">          Program se izrađuje i donosi u skladu s predvidivim i raspoloživim sredstvima i izvorima financiranja.</t>
  </si>
  <si>
    <t>Kristijan Sabo, dipl.ing.građ.</t>
  </si>
  <si>
    <t xml:space="preserve">          Program građenja komunalne infrastrukture donosi se istodobno s donošenjem proračuna jedinice lokalne samouprave te se objavljuje u službenom glasilu jedinice lokalne samouprave.</t>
  </si>
  <si>
    <t>kom.doprinos</t>
  </si>
  <si>
    <t>šumski doprinos</t>
  </si>
  <si>
    <t>3.1.</t>
  </si>
  <si>
    <t>3.2.</t>
  </si>
  <si>
    <t>3.3.</t>
  </si>
  <si>
    <t>3.4.</t>
  </si>
  <si>
    <t>JAVNA RASVJETA</t>
  </si>
  <si>
    <t>3.5.</t>
  </si>
  <si>
    <t>Modernizacija nerazvrstanih cesta</t>
  </si>
  <si>
    <t>Rekonstrukcija Masarykove (od P.Radića do N.Tesle)</t>
  </si>
  <si>
    <t>radovi</t>
  </si>
  <si>
    <t>izvođenje</t>
  </si>
  <si>
    <t>Hrvatske vode</t>
  </si>
  <si>
    <t>Spoj Ulice kralja Petra Krešimira IV i Ulice Matije Gupca</t>
  </si>
  <si>
    <t>Sanacija klizišta u Milanovcu, Ulici svetog Križa - odvojak</t>
  </si>
  <si>
    <t>2.2.</t>
  </si>
  <si>
    <t>Izgradnja nogostupa</t>
  </si>
  <si>
    <t>Rekonstrukcija nogostupa</t>
  </si>
  <si>
    <t>HRVATSKE VODE</t>
  </si>
  <si>
    <t>KOMUNALNA NAKNADA</t>
  </si>
  <si>
    <t>e)</t>
  </si>
  <si>
    <t>f)</t>
  </si>
  <si>
    <t>projekt</t>
  </si>
  <si>
    <t>Spojna cesta kod T-Coma</t>
  </si>
  <si>
    <t>NOGOSTUPI, BICIKLISTIČKE STAZE</t>
  </si>
  <si>
    <t>Ulica Ivana Kapistrana kod CK</t>
  </si>
  <si>
    <t>2.3.</t>
  </si>
  <si>
    <t>ZELENE POVRŠINE</t>
  </si>
  <si>
    <t>Drvoredi</t>
  </si>
  <si>
    <t>Popuna drvoreda</t>
  </si>
  <si>
    <t>Ulica Junija Palmotića</t>
  </si>
  <si>
    <t>Ulica I.Zajca 2,odvojak</t>
  </si>
  <si>
    <t>Ulica Vinogradski put, Mil.</t>
  </si>
  <si>
    <t>Rekonstrukcija parkirališta doma u Milanovcu</t>
  </si>
  <si>
    <t>Ulica Jože Jurišića</t>
  </si>
  <si>
    <t>Pejačevićeva</t>
  </si>
  <si>
    <t xml:space="preserve">Proširenje postojećih dječjih igrališta </t>
  </si>
  <si>
    <t>radovi i igrala</t>
  </si>
  <si>
    <t>Uređenje pješačkih staza i hortikulture na Gradskom groblju u Virovitici</t>
  </si>
  <si>
    <t>uređenje</t>
  </si>
  <si>
    <t>NAKNADA ZA ZAD. NEZAKONITO IZGRAĐENIH ZGRADA</t>
  </si>
  <si>
    <t>Ovaj Program objavit će se u Službenom vjesniku Grada Virovitice</t>
  </si>
  <si>
    <t>nak.za legalizaciju</t>
  </si>
  <si>
    <t>kom.naknada</t>
  </si>
  <si>
    <t>vod.doprinos</t>
  </si>
  <si>
    <t>Ulica Jana Vlašimskog</t>
  </si>
  <si>
    <t>Spojna cesta S.S. Kranjčevića - Petra Berislavića</t>
  </si>
  <si>
    <t xml:space="preserve">APPRRR </t>
  </si>
  <si>
    <t>DUGOROČNI KREDIT</t>
  </si>
  <si>
    <t>Rekonstrukcija javne rasvjete</t>
  </si>
  <si>
    <t>dugoročni kredit</t>
  </si>
  <si>
    <t>Agencija za plaćanje u polj, ribarstvu i ruralnom razvoju (APPRRR)</t>
  </si>
  <si>
    <t>Ivančica Fett Škvarić, prof.</t>
  </si>
  <si>
    <t xml:space="preserve">        PROČELNIK</t>
  </si>
  <si>
    <t>R2895</t>
  </si>
  <si>
    <t>R4007</t>
  </si>
  <si>
    <t>R3992</t>
  </si>
  <si>
    <t>R2519</t>
  </si>
  <si>
    <t>R4162</t>
  </si>
  <si>
    <t>R3359</t>
  </si>
  <si>
    <t>R0130</t>
  </si>
  <si>
    <t>R0131</t>
  </si>
  <si>
    <t>R3876</t>
  </si>
  <si>
    <t>R0135</t>
  </si>
  <si>
    <t>R4161</t>
  </si>
  <si>
    <t>R0132</t>
  </si>
  <si>
    <t>R2909</t>
  </si>
  <si>
    <t>R4164</t>
  </si>
  <si>
    <t>g)</t>
  </si>
  <si>
    <t>Rekonstrukcija ulice Miroslava Krleže</t>
  </si>
  <si>
    <t xml:space="preserve"> </t>
  </si>
  <si>
    <t>R4160</t>
  </si>
  <si>
    <t>R4165</t>
  </si>
  <si>
    <t>R0987</t>
  </si>
  <si>
    <t>R1442</t>
  </si>
  <si>
    <t>R4122</t>
  </si>
  <si>
    <t>R3721</t>
  </si>
  <si>
    <t>R3878</t>
  </si>
  <si>
    <t>kom. doprinos</t>
  </si>
  <si>
    <t>R4163</t>
  </si>
  <si>
    <t xml:space="preserve">                                "</t>
  </si>
  <si>
    <t xml:space="preserve">                IZRADIO</t>
  </si>
  <si>
    <t xml:space="preserve">      Darko Bukovšak, dipl.ing.građ.</t>
  </si>
  <si>
    <t>PROCJENA ZA 2023</t>
  </si>
  <si>
    <t>Ulica LJ.Gaja</t>
  </si>
  <si>
    <t>Ulica T.Masaryka</t>
  </si>
  <si>
    <t>nadzor</t>
  </si>
  <si>
    <t>Rekonstrukcija raskrižja ulice I. Gundulića i T. Bakača</t>
  </si>
  <si>
    <t>Spojna cesta od Ulice 127. brigade HV - od autobusnog kolodvora do Ulice Pavla Radića</t>
  </si>
  <si>
    <t>PROGRAM GRAĐENJA KOMUNALNE INFRASTRUKTURE U 2023. GODINI</t>
  </si>
  <si>
    <t>kom. naknada</t>
  </si>
  <si>
    <t>U skladu sa sadržajem Programa prikazanim u članku 2. troškovi Programa građenja komunalne infrastrukture za 2023. godinu raspoređuju se na sljedeće izvore financiranja:</t>
  </si>
  <si>
    <t>KLASA: 361-01/22-01/52</t>
  </si>
  <si>
    <t xml:space="preserve">Ovim Programom građenja komunalne infrastrukture  (u daljnjem tekstu: Program) određene su građevine komunalne infrastrukture koje će se: </t>
  </si>
  <si>
    <t xml:space="preserve"> - graditi radi uređenja neuređenih dijelova građevinskog područja,</t>
  </si>
  <si>
    <t xml:space="preserve"> - graditi u uređenim dijelovima građevinskog područja,</t>
  </si>
  <si>
    <t xml:space="preserve"> - graditi izvan građevinskog područja,</t>
  </si>
  <si>
    <t xml:space="preserve"> - rekonstruirati,</t>
  </si>
  <si>
    <t xml:space="preserve"> - uklanjati.</t>
  </si>
  <si>
    <t>Građevine komunalne infrastrukture jesu:</t>
  </si>
  <si>
    <t xml:space="preserve"> - nerazvrstane ceste,</t>
  </si>
  <si>
    <t xml:space="preserve"> - javne prometne površine na kojima nije dopušten promet motornih vozila (nogostupi, bicikl. staze, trgovi),</t>
  </si>
  <si>
    <t xml:space="preserve"> - javna parkirališta,</t>
  </si>
  <si>
    <t xml:space="preserve"> - javne zelene površine (parkovi, drvoredi, dječja igrališta, športski i rekreacijski prostori),</t>
  </si>
  <si>
    <t xml:space="preserve"> - građevine i uređaji javne namjene (nadstrešnice, zdenci, fontane, javni zahodi, spomenici),</t>
  </si>
  <si>
    <t xml:space="preserve"> - javna rasvjeta,</t>
  </si>
  <si>
    <t xml:space="preserve"> - groblja i krematoriji na grobljima,</t>
  </si>
  <si>
    <t xml:space="preserve"> - građevine namijenjene obavljanju javnog prijevoza.</t>
  </si>
  <si>
    <t>Ovaj Program sadrži procjenu troškova građenja određene komunalne infrastrukture s naznakom izvora financiranja.</t>
  </si>
  <si>
    <t>Na temelju članka 67. Zakona o komunalnom gospodarstvu ("Narodne novine" broj 68/2018, 110/2018 i 32/2020) i članka 29. Statuta Grada Virovitice ("Službeni vjesnik Grada Virovitice" broj 1/2021), Gradsko vijeće Grada Virovitice na   ____. Sjednici održanoj dana   ________________ . godine, donosi</t>
  </si>
  <si>
    <t>Članak 4.</t>
  </si>
  <si>
    <t>URBROJ: 2189-1-03-01/5-22-2</t>
  </si>
  <si>
    <t>FZOEU</t>
  </si>
  <si>
    <t>Fond za zaštitu okoliša i energetsku učinkovitost (FZOEU)</t>
  </si>
  <si>
    <t xml:space="preserve">  -nerazvrstane ceste</t>
  </si>
  <si>
    <t xml:space="preserve">  -javne prometne površine na kojima nije dopušten promet motornih vozila</t>
  </si>
  <si>
    <t xml:space="preserve">  -javna parkirališta</t>
  </si>
  <si>
    <t xml:space="preserve">  -javne garaže</t>
  </si>
  <si>
    <t xml:space="preserve">  -javne zelene površine</t>
  </si>
  <si>
    <t xml:space="preserve">  -građevine i uređaji javne namjene</t>
  </si>
  <si>
    <t xml:space="preserve">  -javna rasvjeta</t>
  </si>
  <si>
    <t xml:space="preserve">  -groblja i krematoriji na grobljima</t>
  </si>
  <si>
    <t xml:space="preserve">  -građevine namijenjene obavljanju javnog prijevoza</t>
  </si>
  <si>
    <t xml:space="preserve">          Programom građenja komunalne infrastrukture  (u daljnjem tekstu: Program) određuju se građevine komunalne infrastrukture koje će se: </t>
  </si>
  <si>
    <t xml:space="preserve"> - graditi radi uređenja neuređenih dijelova građevinskog područja</t>
  </si>
  <si>
    <t xml:space="preserve"> - graditi u uređenim dijelovima građevinskog područja</t>
  </si>
  <si>
    <t xml:space="preserve"> - graditi izvan građevinskog područja</t>
  </si>
  <si>
    <t xml:space="preserve"> - rekonstruirati</t>
  </si>
  <si>
    <t xml:space="preserve"> - uklanjati</t>
  </si>
  <si>
    <t xml:space="preserve">          Program građenja komunalne infrastrukture sadrži procjenu troškova projektiranja, građenja i provedbe stručnog nadzora građenja komunalne infrastrukture s naznakom izvora njihova financiranja.</t>
  </si>
  <si>
    <t xml:space="preserve">          Troškovi se iskazuju u Programu građenja komunalne infrastrukture odvojeno za svaku građevinu i ukupno, te se iskazuju odvojeno prema izvoru njihova financiranja.</t>
  </si>
  <si>
    <t xml:space="preserve">          Troškovi se procjenjuju na temelju troškova građenja usporedivih građevina komunalne infrastrukture u godini koja prethodi planskom razdoblju.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</si>
  <si>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</si>
  <si>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Prijedloga Programa građenja komunalne infrastrukture na području Grada Virovitice u 2023. godini</t>
  </si>
  <si>
    <t xml:space="preserve">          Člankom 67. Zakona o komunalnom gospodarstvu (Narodne novine broj 68/2018, 110/2018 i 32/2020) propisano je donošenje Programa građenja komunalne infrastrukture za kalendarsku godinu od strane predstavničkog tijela jedinice lokalne samouprave. </t>
  </si>
  <si>
    <t xml:space="preserve">          Komunalnu infrastrukturu sukladno članku 59. Zakona o komunalnom gospodarstvu  (Narodne novine broj 68/2018, 110/2018 i 32/2020) čine:</t>
  </si>
  <si>
    <t xml:space="preserve">          Program se najviše odnosi na izgradnju i rekonstrukciju komunalne infrastrukture, a ono što se ističe u navedenim projektima je nastavak sanacija cesta i nogostupa započet tijekom 2022. godine te rješavanje ključnih raskrižja i spojnih cesta ponajviše iz razloga rasterećenja prometa u središtu grada. </t>
  </si>
  <si>
    <t xml:space="preserve">          Također, u Programu nastavljamo i s proširenjima dječjih igrališta te uređenjem okoliša oko obnovljenih Mjesnih domova kako bi osigurali sve preduvjete za ugodan život stanovnika naših prigradskih naselja.</t>
  </si>
  <si>
    <t xml:space="preserve">          Ovaj Program građenja komunalne infrastrukture usklađen je s pozicijama i iznosima sredstava u Proračunu Grada Virovitice za 2023. godinu te se kao takav predlaže za usvajanje.</t>
  </si>
  <si>
    <t>Nacrt Programa gradnje objekata i uređaja komunalne infrastrukture za 2023. godinu objavljen je na stranicama Grada te je savjetovanje započelo 15.9.2022. g. a završeno je 01.10.2022. g. Na nacrt Programa nije dostavljena niti jedna primjedba ili prijedlog, a Izvješće o provedenom savjetovanju sa zainteresiranom javnošću dato je u privitku ovog obrazloženja.</t>
  </si>
  <si>
    <t xml:space="preserve">Virovitica,  </t>
  </si>
  <si>
    <t>R 4209</t>
  </si>
  <si>
    <t>R4209</t>
  </si>
  <si>
    <t>R 2519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</si>
</sst>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_k_n_-;\-* #,##0.00\ _k_n_-;_-* &quot;-&quot;??\ _k_n_-;_-@_-"/>
    <numFmt numFmtId="165" formatCode="_-* #,##0.0\ _k_n_-;\-* #,##0.0\ _k_n_-;_-* &quot;-&quot;??\ _k_n_-;_-@_-"/>
    <numFmt numFmtId="166" formatCode="#,##0.00_ ;\-#,##0.00\ 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38"/>
      <scheme val="minor"/>
    </font>
    <font>
      <b/>
      <u/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FFCC"/>
        <bgColor indexed="64"/>
      </patternFill>
    </fill>
    <fill>
      <patternFill patternType="solid">
        <fgColor rgb="FFFB9FC6"/>
        <bgColor indexed="64"/>
      </patternFill>
    </fill>
    <fill>
      <patternFill patternType="solid">
        <fgColor rgb="FFCFEB9D"/>
        <bgColor indexed="64"/>
      </patternFill>
    </fill>
    <fill>
      <patternFill patternType="solid">
        <fgColor rgb="FFE2C5A8"/>
        <bgColor indexed="64"/>
      </patternFill>
    </fill>
    <fill>
      <patternFill patternType="solid">
        <fgColor rgb="FFA6F8D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AD3DE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217">
    <xf numFmtId="0" fontId="0" fillId="0" borderId="0" xfId="0"/>
    <xf numFmtId="165" fontId="0" fillId="0" borderId="0" xfId="1" applyNumberFormat="1" applyFont="1"/>
    <xf numFmtId="4" fontId="0" fillId="0" borderId="0" xfId="0" applyNumberFormat="1"/>
    <xf numFmtId="166" fontId="0" fillId="0" borderId="0" xfId="0" applyNumberFormat="1"/>
    <xf numFmtId="0" fontId="7" fillId="0" borderId="0" xfId="0" applyFont="1"/>
    <xf numFmtId="166" fontId="0" fillId="0" borderId="0" xfId="1" applyNumberFormat="1" applyFont="1"/>
    <xf numFmtId="166" fontId="0" fillId="0" borderId="3" xfId="1" applyNumberFormat="1" applyFont="1" applyBorder="1"/>
    <xf numFmtId="4" fontId="0" fillId="0" borderId="1" xfId="1" applyNumberFormat="1" applyFont="1" applyBorder="1"/>
    <xf numFmtId="4" fontId="0" fillId="0" borderId="0" xfId="1" applyNumberFormat="1" applyFont="1"/>
    <xf numFmtId="4" fontId="0" fillId="0" borderId="3" xfId="1" applyNumberFormat="1" applyFont="1" applyBorder="1"/>
    <xf numFmtId="4" fontId="0" fillId="0" borderId="0" xfId="1" applyNumberFormat="1" applyFont="1" applyBorder="1"/>
    <xf numFmtId="164" fontId="0" fillId="0" borderId="0" xfId="1" applyFont="1"/>
    <xf numFmtId="164" fontId="0" fillId="0" borderId="3" xfId="1" applyFont="1" applyBorder="1" applyAlignment="1"/>
    <xf numFmtId="164" fontId="0" fillId="0" borderId="0" xfId="1" applyFont="1" applyBorder="1" applyAlignment="1"/>
    <xf numFmtId="164" fontId="0" fillId="0" borderId="1" xfId="1" applyFont="1" applyBorder="1" applyAlignment="1"/>
    <xf numFmtId="164" fontId="0" fillId="0" borderId="0" xfId="1" applyFont="1" applyAlignment="1"/>
    <xf numFmtId="164" fontId="0" fillId="0" borderId="0" xfId="1" applyFont="1" applyBorder="1"/>
    <xf numFmtId="4" fontId="4" fillId="0" borderId="3" xfId="0" applyNumberFormat="1" applyFont="1" applyBorder="1"/>
    <xf numFmtId="166" fontId="0" fillId="0" borderId="0" xfId="1" applyNumberFormat="1" applyFont="1" applyBorder="1" applyAlignment="1">
      <alignment horizontal="right"/>
    </xf>
    <xf numFmtId="0" fontId="4" fillId="0" borderId="0" xfId="0" applyFont="1"/>
    <xf numFmtId="0" fontId="4" fillId="0" borderId="0" xfId="0" applyFont="1" applyAlignment="1">
      <alignment vertical="top"/>
    </xf>
    <xf numFmtId="0" fontId="12" fillId="0" borderId="0" xfId="0" applyFont="1"/>
    <xf numFmtId="0" fontId="13" fillId="0" borderId="0" xfId="0" applyFont="1"/>
    <xf numFmtId="0" fontId="4" fillId="0" borderId="2" xfId="0" applyFont="1" applyBorder="1"/>
    <xf numFmtId="4" fontId="4" fillId="0" borderId="4" xfId="0" applyNumberFormat="1" applyFont="1" applyBorder="1"/>
    <xf numFmtId="0" fontId="4" fillId="0" borderId="5" xfId="0" applyFont="1" applyBorder="1"/>
    <xf numFmtId="4" fontId="4" fillId="0" borderId="0" xfId="0" applyNumberFormat="1" applyFont="1"/>
    <xf numFmtId="4" fontId="4" fillId="0" borderId="6" xfId="0" applyNumberFormat="1" applyFont="1" applyBorder="1"/>
    <xf numFmtId="0" fontId="4" fillId="0" borderId="7" xfId="0" applyFont="1" applyBorder="1"/>
    <xf numFmtId="4" fontId="4" fillId="0" borderId="1" xfId="0" applyNumberFormat="1" applyFont="1" applyBorder="1"/>
    <xf numFmtId="4" fontId="4" fillId="0" borderId="8" xfId="0" applyNumberFormat="1" applyFont="1" applyBorder="1"/>
    <xf numFmtId="4" fontId="13" fillId="0" borderId="0" xfId="0" applyNumberFormat="1" applyFont="1"/>
    <xf numFmtId="0" fontId="4" fillId="0" borderId="0" xfId="0" applyFont="1" applyFill="1"/>
    <xf numFmtId="0" fontId="4" fillId="0" borderId="0" xfId="0" applyFont="1" applyFill="1" applyAlignment="1">
      <alignment vertical="top"/>
    </xf>
    <xf numFmtId="4" fontId="4" fillId="0" borderId="0" xfId="0" applyNumberFormat="1" applyFont="1" applyFill="1"/>
    <xf numFmtId="4" fontId="13" fillId="0" borderId="0" xfId="0" applyNumberFormat="1" applyFont="1" applyFill="1"/>
    <xf numFmtId="4" fontId="4" fillId="0" borderId="0" xfId="0" applyNumberFormat="1" applyFont="1" applyBorder="1"/>
    <xf numFmtId="166" fontId="4" fillId="0" borderId="0" xfId="1" applyNumberFormat="1" applyFont="1" applyBorder="1"/>
    <xf numFmtId="166" fontId="4" fillId="0" borderId="6" xfId="0" applyNumberFormat="1" applyFont="1" applyBorder="1"/>
    <xf numFmtId="4" fontId="4" fillId="0" borderId="1" xfId="0" applyNumberFormat="1" applyFont="1" applyFill="1" applyBorder="1" applyAlignment="1">
      <alignment horizontal="center"/>
    </xf>
    <xf numFmtId="4" fontId="4" fillId="0" borderId="1" xfId="0" applyNumberFormat="1" applyFont="1" applyFill="1" applyBorder="1"/>
    <xf numFmtId="4" fontId="4" fillId="0" borderId="8" xfId="0" applyNumberFormat="1" applyFont="1" applyFill="1" applyBorder="1"/>
    <xf numFmtId="4" fontId="4" fillId="0" borderId="0" xfId="0" applyNumberFormat="1" applyFont="1" applyFill="1" applyBorder="1" applyAlignment="1">
      <alignment horizontal="center"/>
    </xf>
    <xf numFmtId="4" fontId="4" fillId="0" borderId="0" xfId="0" applyNumberFormat="1" applyFont="1" applyFill="1" applyBorder="1"/>
    <xf numFmtId="4" fontId="4" fillId="0" borderId="6" xfId="0" applyNumberFormat="1" applyFont="1" applyFill="1" applyBorder="1"/>
    <xf numFmtId="166" fontId="4" fillId="0" borderId="1" xfId="1" applyNumberFormat="1" applyFont="1" applyBorder="1"/>
    <xf numFmtId="166" fontId="4" fillId="0" borderId="8" xfId="0" applyNumberFormat="1" applyFont="1" applyBorder="1"/>
    <xf numFmtId="0" fontId="14" fillId="0" borderId="0" xfId="0" applyFont="1" applyFill="1"/>
    <xf numFmtId="0" fontId="3" fillId="0" borderId="0" xfId="0" applyFont="1" applyAlignment="1">
      <alignment horizontal="center" vertical="center"/>
    </xf>
    <xf numFmtId="4" fontId="0" fillId="0" borderId="0" xfId="0" applyNumberFormat="1" applyFont="1"/>
    <xf numFmtId="4" fontId="11" fillId="0" borderId="0" xfId="0" applyNumberFormat="1" applyFont="1"/>
    <xf numFmtId="4" fontId="0" fillId="0" borderId="3" xfId="0" applyNumberFormat="1" applyFont="1" applyBorder="1"/>
    <xf numFmtId="0" fontId="13" fillId="0" borderId="0" xfId="0" applyFont="1" applyFill="1"/>
    <xf numFmtId="4" fontId="4" fillId="0" borderId="3" xfId="0" applyNumberFormat="1" applyFont="1" applyFill="1" applyBorder="1"/>
    <xf numFmtId="4" fontId="4" fillId="0" borderId="4" xfId="0" applyNumberFormat="1" applyFont="1" applyFill="1" applyBorder="1"/>
    <xf numFmtId="0" fontId="5" fillId="3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164" fontId="0" fillId="0" borderId="10" xfId="1" applyFont="1" applyBorder="1"/>
    <xf numFmtId="4" fontId="0" fillId="0" borderId="10" xfId="1" applyNumberFormat="1" applyFont="1" applyBorder="1"/>
    <xf numFmtId="0" fontId="0" fillId="0" borderId="0" xfId="0" applyFont="1"/>
    <xf numFmtId="0" fontId="0" fillId="0" borderId="0" xfId="0" applyFont="1" applyAlignment="1">
      <alignment horizontal="center" vertical="center"/>
    </xf>
    <xf numFmtId="0" fontId="0" fillId="0" borderId="0" xfId="0" applyFont="1" applyFill="1"/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wrapText="1"/>
    </xf>
    <xf numFmtId="0" fontId="10" fillId="3" borderId="0" xfId="0" applyFont="1" applyFill="1" applyAlignment="1">
      <alignment vertical="top"/>
    </xf>
    <xf numFmtId="0" fontId="0" fillId="3" borderId="0" xfId="0" applyFont="1" applyFill="1"/>
    <xf numFmtId="0" fontId="10" fillId="3" borderId="0" xfId="0" applyFont="1" applyFill="1" applyAlignment="1">
      <alignment vertical="top" wrapText="1"/>
    </xf>
    <xf numFmtId="4" fontId="5" fillId="3" borderId="0" xfId="0" applyNumberFormat="1" applyFont="1" applyFill="1" applyAlignment="1">
      <alignment vertical="top" wrapText="1"/>
    </xf>
    <xf numFmtId="0" fontId="0" fillId="4" borderId="0" xfId="0" applyFont="1" applyFill="1"/>
    <xf numFmtId="0" fontId="0" fillId="0" borderId="0" xfId="0" applyFont="1" applyAlignment="1">
      <alignment horizontal="center" vertical="top"/>
    </xf>
    <xf numFmtId="0" fontId="10" fillId="2" borderId="1" xfId="0" applyFont="1" applyFill="1" applyBorder="1" applyAlignment="1">
      <alignment vertical="top"/>
    </xf>
    <xf numFmtId="4" fontId="10" fillId="2" borderId="1" xfId="0" applyNumberFormat="1" applyFont="1" applyFill="1" applyBorder="1"/>
    <xf numFmtId="0" fontId="0" fillId="0" borderId="3" xfId="0" applyFont="1" applyBorder="1" applyAlignment="1">
      <alignment horizontal="center" vertical="center"/>
    </xf>
    <xf numFmtId="0" fontId="0" fillId="0" borderId="0" xfId="0" applyFont="1" applyAlignment="1">
      <alignment vertical="top"/>
    </xf>
    <xf numFmtId="0" fontId="0" fillId="0" borderId="2" xfId="0" applyFont="1" applyBorder="1"/>
    <xf numFmtId="0" fontId="14" fillId="0" borderId="0" xfId="0" applyFont="1"/>
    <xf numFmtId="0" fontId="0" fillId="0" borderId="7" xfId="0" applyFont="1" applyBorder="1"/>
    <xf numFmtId="4" fontId="0" fillId="0" borderId="1" xfId="0" applyNumberFormat="1" applyFont="1" applyBorder="1"/>
    <xf numFmtId="0" fontId="0" fillId="0" borderId="1" xfId="0" applyFont="1" applyBorder="1" applyAlignment="1">
      <alignment horizontal="center" vertical="center"/>
    </xf>
    <xf numFmtId="0" fontId="0" fillId="0" borderId="0" xfId="0" applyFont="1" applyFill="1" applyAlignment="1">
      <alignment vertical="top"/>
    </xf>
    <xf numFmtId="0" fontId="5" fillId="0" borderId="0" xfId="0" applyFont="1" applyFill="1"/>
    <xf numFmtId="0" fontId="0" fillId="0" borderId="0" xfId="0" applyFont="1" applyFill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12" fillId="0" borderId="0" xfId="0" applyFont="1" applyFill="1"/>
    <xf numFmtId="0" fontId="4" fillId="0" borderId="2" xfId="0" applyFont="1" applyFill="1" applyBorder="1"/>
    <xf numFmtId="0" fontId="4" fillId="0" borderId="3" xfId="0" applyFont="1" applyFill="1" applyBorder="1" applyAlignment="1">
      <alignment horizontal="center" vertical="center"/>
    </xf>
    <xf numFmtId="0" fontId="4" fillId="0" borderId="7" xfId="0" applyFont="1" applyFill="1" applyBorder="1"/>
    <xf numFmtId="0" fontId="4" fillId="0" borderId="1" xfId="0" applyFont="1" applyFill="1" applyBorder="1" applyAlignment="1">
      <alignment horizontal="center" vertical="center"/>
    </xf>
    <xf numFmtId="4" fontId="0" fillId="0" borderId="10" xfId="0" applyNumberFormat="1" applyFont="1" applyBorder="1"/>
    <xf numFmtId="4" fontId="0" fillId="0" borderId="11" xfId="0" applyNumberFormat="1" applyFont="1" applyBorder="1"/>
    <xf numFmtId="0" fontId="0" fillId="12" borderId="0" xfId="0" applyFont="1" applyFill="1"/>
    <xf numFmtId="0" fontId="0" fillId="0" borderId="3" xfId="0" applyFont="1" applyBorder="1"/>
    <xf numFmtId="4" fontId="0" fillId="0" borderId="0" xfId="0" applyNumberFormat="1" applyFont="1" applyBorder="1"/>
    <xf numFmtId="4" fontId="0" fillId="0" borderId="4" xfId="0" applyNumberFormat="1" applyFont="1" applyBorder="1"/>
    <xf numFmtId="0" fontId="0" fillId="5" borderId="0" xfId="0" applyFont="1" applyFill="1"/>
    <xf numFmtId="0" fontId="0" fillId="0" borderId="5" xfId="0" applyFont="1" applyBorder="1"/>
    <xf numFmtId="4" fontId="0" fillId="0" borderId="6" xfId="0" applyNumberFormat="1" applyFont="1" applyBorder="1"/>
    <xf numFmtId="4" fontId="0" fillId="0" borderId="8" xfId="0" applyNumberFormat="1" applyFont="1" applyBorder="1"/>
    <xf numFmtId="166" fontId="10" fillId="2" borderId="1" xfId="0" applyNumberFormat="1" applyFont="1" applyFill="1" applyBorder="1"/>
    <xf numFmtId="166" fontId="0" fillId="0" borderId="4" xfId="0" applyNumberFormat="1" applyFont="1" applyBorder="1"/>
    <xf numFmtId="166" fontId="0" fillId="0" borderId="6" xfId="0" applyNumberFormat="1" applyFont="1" applyBorder="1"/>
    <xf numFmtId="0" fontId="0" fillId="13" borderId="0" xfId="0" applyFont="1" applyFill="1"/>
    <xf numFmtId="166" fontId="0" fillId="0" borderId="0" xfId="0" applyNumberFormat="1" applyFont="1"/>
    <xf numFmtId="4" fontId="0" fillId="0" borderId="3" xfId="0" applyNumberFormat="1" applyFont="1" applyBorder="1" applyAlignment="1">
      <alignment horizontal="center"/>
    </xf>
    <xf numFmtId="4" fontId="0" fillId="0" borderId="0" xfId="0" applyNumberFormat="1" applyFont="1" applyBorder="1" applyAlignment="1">
      <alignment horizontal="center"/>
    </xf>
    <xf numFmtId="0" fontId="0" fillId="2" borderId="0" xfId="0" applyFont="1" applyFill="1"/>
    <xf numFmtId="4" fontId="0" fillId="0" borderId="1" xfId="0" applyNumberFormat="1" applyFont="1" applyBorder="1" applyAlignment="1">
      <alignment horizontal="center"/>
    </xf>
    <xf numFmtId="4" fontId="0" fillId="0" borderId="0" xfId="0" applyNumberFormat="1" applyFont="1" applyAlignment="1">
      <alignment horizontal="center"/>
    </xf>
    <xf numFmtId="4" fontId="10" fillId="0" borderId="0" xfId="0" applyNumberFormat="1" applyFont="1"/>
    <xf numFmtId="0" fontId="0" fillId="7" borderId="0" xfId="0" applyFont="1" applyFill="1"/>
    <xf numFmtId="0" fontId="0" fillId="8" borderId="0" xfId="0" applyFont="1" applyFill="1"/>
    <xf numFmtId="0" fontId="0" fillId="0" borderId="7" xfId="0" applyFont="1" applyFill="1" applyBorder="1"/>
    <xf numFmtId="0" fontId="10" fillId="0" borderId="0" xfId="0" applyFont="1" applyFill="1"/>
    <xf numFmtId="0" fontId="0" fillId="0" borderId="2" xfId="0" applyFont="1" applyFill="1" applyBorder="1"/>
    <xf numFmtId="4" fontId="0" fillId="0" borderId="3" xfId="0" applyNumberFormat="1" applyFont="1" applyFill="1" applyBorder="1" applyAlignment="1">
      <alignment horizontal="center"/>
    </xf>
    <xf numFmtId="4" fontId="0" fillId="0" borderId="3" xfId="0" applyNumberFormat="1" applyFont="1" applyFill="1" applyBorder="1" applyAlignment="1">
      <alignment horizontal="right"/>
    </xf>
    <xf numFmtId="0" fontId="0" fillId="0" borderId="3" xfId="0" applyFont="1" applyFill="1" applyBorder="1" applyAlignment="1">
      <alignment horizontal="center" vertical="center"/>
    </xf>
    <xf numFmtId="4" fontId="0" fillId="0" borderId="4" xfId="0" applyNumberFormat="1" applyFont="1" applyFill="1" applyBorder="1"/>
    <xf numFmtId="0" fontId="4" fillId="0" borderId="5" xfId="0" applyFont="1" applyFill="1" applyBorder="1"/>
    <xf numFmtId="0" fontId="4" fillId="0" borderId="0" xfId="0" applyFont="1" applyFill="1" applyBorder="1" applyAlignment="1">
      <alignment horizontal="center" vertical="center"/>
    </xf>
    <xf numFmtId="0" fontId="0" fillId="11" borderId="0" xfId="0" applyFont="1" applyFill="1"/>
    <xf numFmtId="4" fontId="0" fillId="0" borderId="0" xfId="0" applyNumberFormat="1" applyFont="1" applyFill="1" applyAlignment="1">
      <alignment horizontal="center"/>
    </xf>
    <xf numFmtId="4" fontId="0" fillId="0" borderId="0" xfId="0" applyNumberFormat="1" applyFont="1" applyFill="1"/>
    <xf numFmtId="4" fontId="10" fillId="0" borderId="0" xfId="0" applyNumberFormat="1" applyFont="1" applyFill="1"/>
    <xf numFmtId="4" fontId="10" fillId="0" borderId="4" xfId="0" applyNumberFormat="1" applyFont="1" applyBorder="1"/>
    <xf numFmtId="4" fontId="0" fillId="0" borderId="3" xfId="0" applyNumberFormat="1" applyFont="1" applyFill="1" applyBorder="1"/>
    <xf numFmtId="0" fontId="0" fillId="0" borderId="5" xfId="0" applyFont="1" applyFill="1" applyBorder="1"/>
    <xf numFmtId="4" fontId="0" fillId="0" borderId="0" xfId="0" applyNumberFormat="1" applyFont="1" applyFill="1" applyBorder="1" applyAlignment="1">
      <alignment horizontal="center"/>
    </xf>
    <xf numFmtId="4" fontId="0" fillId="0" borderId="0" xfId="0" applyNumberFormat="1" applyFont="1" applyFill="1" applyBorder="1"/>
    <xf numFmtId="4" fontId="0" fillId="0" borderId="1" xfId="0" applyNumberFormat="1" applyFont="1" applyFill="1" applyBorder="1" applyAlignment="1">
      <alignment horizontal="center"/>
    </xf>
    <xf numFmtId="4" fontId="0" fillId="0" borderId="1" xfId="0" applyNumberFormat="1" applyFont="1" applyFill="1" applyBorder="1"/>
    <xf numFmtId="0" fontId="0" fillId="0" borderId="0" xfId="0" applyFont="1" applyFill="1" applyBorder="1"/>
    <xf numFmtId="0" fontId="0" fillId="0" borderId="0" xfId="0" applyFont="1" applyFill="1" applyBorder="1" applyAlignment="1">
      <alignment horizontal="center" vertical="center"/>
    </xf>
    <xf numFmtId="4" fontId="10" fillId="0" borderId="0" xfId="0" applyNumberFormat="1" applyFont="1" applyFill="1" applyBorder="1"/>
    <xf numFmtId="0" fontId="0" fillId="0" borderId="9" xfId="0" applyFont="1" applyBorder="1"/>
    <xf numFmtId="0" fontId="0" fillId="0" borderId="10" xfId="0" applyFont="1" applyBorder="1" applyAlignment="1">
      <alignment horizontal="center" vertical="center"/>
    </xf>
    <xf numFmtId="4" fontId="0" fillId="0" borderId="11" xfId="0" applyNumberFormat="1" applyFont="1" applyBorder="1" applyAlignment="1">
      <alignment horizontal="right"/>
    </xf>
    <xf numFmtId="4" fontId="10" fillId="0" borderId="0" xfId="0" applyNumberFormat="1" applyFont="1" applyAlignment="1">
      <alignment horizontal="right"/>
    </xf>
    <xf numFmtId="0" fontId="0" fillId="9" borderId="0" xfId="0" applyFont="1" applyFill="1"/>
    <xf numFmtId="4" fontId="0" fillId="0" borderId="4" xfId="0" applyNumberFormat="1" applyFont="1" applyBorder="1" applyAlignment="1">
      <alignment horizontal="right"/>
    </xf>
    <xf numFmtId="4" fontId="0" fillId="0" borderId="8" xfId="0" applyNumberFormat="1" applyFont="1" applyBorder="1" applyAlignment="1">
      <alignment horizontal="right"/>
    </xf>
    <xf numFmtId="4" fontId="0" fillId="0" borderId="0" xfId="0" applyNumberFormat="1" applyFont="1" applyAlignment="1">
      <alignment horizontal="right"/>
    </xf>
    <xf numFmtId="0" fontId="0" fillId="10" borderId="0" xfId="0" applyFont="1" applyFill="1"/>
    <xf numFmtId="0" fontId="10" fillId="2" borderId="0" xfId="0" applyFont="1" applyFill="1" applyAlignment="1">
      <alignment vertical="top"/>
    </xf>
    <xf numFmtId="4" fontId="10" fillId="2" borderId="0" xfId="0" applyNumberFormat="1" applyFont="1" applyFill="1"/>
    <xf numFmtId="0" fontId="5" fillId="0" borderId="0" xfId="0" applyFont="1"/>
    <xf numFmtId="0" fontId="0" fillId="14" borderId="0" xfId="0" applyFont="1" applyFill="1"/>
    <xf numFmtId="4" fontId="0" fillId="0" borderId="10" xfId="0" applyNumberFormat="1" applyFont="1" applyBorder="1" applyAlignment="1">
      <alignment horizontal="right"/>
    </xf>
    <xf numFmtId="0" fontId="0" fillId="15" borderId="0" xfId="0" applyFont="1" applyFill="1"/>
    <xf numFmtId="4" fontId="0" fillId="0" borderId="3" xfId="0" applyNumberFormat="1" applyFont="1" applyBorder="1" applyAlignment="1">
      <alignment horizontal="right"/>
    </xf>
    <xf numFmtId="0" fontId="10" fillId="0" borderId="0" xfId="0" applyFont="1" applyFill="1" applyAlignment="1">
      <alignment vertical="top"/>
    </xf>
    <xf numFmtId="0" fontId="10" fillId="0" borderId="0" xfId="0" applyFont="1" applyFill="1" applyAlignment="1">
      <alignment vertical="top" wrapText="1"/>
    </xf>
    <xf numFmtId="4" fontId="5" fillId="0" borderId="0" xfId="0" applyNumberFormat="1" applyFont="1" applyFill="1" applyAlignment="1">
      <alignment vertical="top" wrapText="1"/>
    </xf>
    <xf numFmtId="4" fontId="0" fillId="0" borderId="4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4" fontId="0" fillId="0" borderId="6" xfId="0" applyNumberFormat="1" applyFont="1" applyBorder="1" applyAlignment="1">
      <alignment horizontal="center" vertical="center"/>
    </xf>
    <xf numFmtId="166" fontId="0" fillId="0" borderId="0" xfId="0" applyNumberFormat="1" applyFont="1" applyFill="1" applyBorder="1"/>
    <xf numFmtId="166" fontId="0" fillId="0" borderId="0" xfId="0" applyNumberFormat="1" applyFont="1" applyFill="1"/>
    <xf numFmtId="0" fontId="0" fillId="0" borderId="1" xfId="0" applyFont="1" applyBorder="1"/>
    <xf numFmtId="4" fontId="0" fillId="0" borderId="8" xfId="0" applyNumberFormat="1" applyFont="1" applyBorder="1" applyAlignment="1">
      <alignment horizontal="center" vertical="center"/>
    </xf>
    <xf numFmtId="4" fontId="0" fillId="0" borderId="0" xfId="0" applyNumberFormat="1" applyFont="1" applyAlignment="1">
      <alignment horizontal="center" vertical="center"/>
    </xf>
    <xf numFmtId="0" fontId="10" fillId="0" borderId="9" xfId="0" applyFont="1" applyBorder="1"/>
    <xf numFmtId="0" fontId="10" fillId="0" borderId="10" xfId="0" applyFont="1" applyBorder="1"/>
    <xf numFmtId="4" fontId="10" fillId="0" borderId="11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/>
    <xf numFmtId="0" fontId="0" fillId="0" borderId="2" xfId="0" applyFont="1" applyBorder="1" applyAlignment="1">
      <alignment wrapText="1"/>
    </xf>
    <xf numFmtId="0" fontId="0" fillId="0" borderId="7" xfId="0" applyFont="1" applyBorder="1" applyAlignment="1">
      <alignment wrapText="1"/>
    </xf>
    <xf numFmtId="0" fontId="14" fillId="5" borderId="0" xfId="0" applyFont="1" applyFill="1"/>
    <xf numFmtId="0" fontId="1" fillId="0" borderId="0" xfId="0" applyFont="1" applyFill="1"/>
    <xf numFmtId="0" fontId="1" fillId="6" borderId="0" xfId="0" applyFont="1" applyFill="1"/>
    <xf numFmtId="0" fontId="15" fillId="0" borderId="0" xfId="0" applyFont="1"/>
    <xf numFmtId="0" fontId="3" fillId="0" borderId="0" xfId="0" applyFont="1" applyAlignment="1">
      <alignment horizontal="center"/>
    </xf>
    <xf numFmtId="0" fontId="10" fillId="11" borderId="0" xfId="0" applyFont="1" applyFill="1" applyAlignment="1">
      <alignment horizontal="center" vertical="center"/>
    </xf>
    <xf numFmtId="0" fontId="10" fillId="11" borderId="0" xfId="0" applyFont="1" applyFill="1" applyAlignment="1">
      <alignment horizontal="center"/>
    </xf>
    <xf numFmtId="4" fontId="0" fillId="11" borderId="0" xfId="0" applyNumberFormat="1" applyFont="1" applyFill="1"/>
    <xf numFmtId="166" fontId="0" fillId="11" borderId="0" xfId="0" applyNumberFormat="1" applyFont="1" applyFill="1"/>
    <xf numFmtId="0" fontId="10" fillId="0" borderId="9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4" fontId="0" fillId="0" borderId="6" xfId="0" applyNumberFormat="1" applyFont="1" applyFill="1" applyBorder="1"/>
    <xf numFmtId="4" fontId="0" fillId="0" borderId="8" xfId="0" applyNumberFormat="1" applyFont="1" applyFill="1" applyBorder="1"/>
    <xf numFmtId="0" fontId="10" fillId="0" borderId="0" xfId="0" applyFont="1" applyFill="1" applyAlignment="1">
      <alignment horizontal="center" vertical="center"/>
    </xf>
    <xf numFmtId="0" fontId="0" fillId="0" borderId="0" xfId="0" applyFont="1" applyAlignment="1">
      <alignment wrapText="1"/>
    </xf>
    <xf numFmtId="0" fontId="0" fillId="0" borderId="0" xfId="0" applyFont="1" applyAlignment="1">
      <alignment horizontal="center" wrapText="1"/>
    </xf>
    <xf numFmtId="0" fontId="10" fillId="2" borderId="1" xfId="0" applyFont="1" applyFill="1" applyBorder="1" applyAlignment="1">
      <alignment wrapText="1"/>
    </xf>
    <xf numFmtId="0" fontId="10" fillId="3" borderId="0" xfId="0" applyFont="1" applyFill="1" applyAlignment="1">
      <alignment wrapText="1"/>
    </xf>
    <xf numFmtId="0" fontId="0" fillId="0" borderId="0" xfId="0" applyFont="1" applyAlignment="1">
      <alignment horizontal="left" wrapText="1"/>
    </xf>
    <xf numFmtId="0" fontId="0" fillId="0" borderId="0" xfId="0" applyFont="1" applyAlignment="1">
      <alignment horizontal="center" vertical="top" wrapText="1"/>
    </xf>
    <xf numFmtId="0" fontId="0" fillId="0" borderId="0" xfId="0" applyFont="1" applyAlignment="1">
      <alignment vertical="top"/>
    </xf>
    <xf numFmtId="0" fontId="5" fillId="3" borderId="0" xfId="0" applyFont="1" applyFill="1" applyAlignment="1">
      <alignment vertical="top" wrapText="1"/>
    </xf>
    <xf numFmtId="0" fontId="6" fillId="3" borderId="0" xfId="0" applyFont="1" applyFill="1" applyAlignment="1">
      <alignment vertical="top" wrapText="1"/>
    </xf>
    <xf numFmtId="0" fontId="10" fillId="3" borderId="0" xfId="0" applyFont="1" applyFill="1" applyAlignment="1">
      <alignment vertical="top" wrapText="1"/>
    </xf>
    <xf numFmtId="0" fontId="12" fillId="0" borderId="0" xfId="0" applyFont="1" applyAlignment="1">
      <alignment horizontal="left"/>
    </xf>
    <xf numFmtId="0" fontId="10" fillId="2" borderId="0" xfId="0" applyFont="1" applyFill="1" applyAlignment="1">
      <alignment wrapText="1"/>
    </xf>
    <xf numFmtId="49" fontId="7" fillId="0" borderId="0" xfId="0" applyNumberFormat="1" applyFont="1" applyAlignment="1">
      <alignment horizontal="justify" wrapText="1"/>
    </xf>
    <xf numFmtId="0" fontId="7" fillId="0" borderId="0" xfId="0" applyFont="1" applyAlignment="1">
      <alignment horizontal="justify" wrapText="1"/>
    </xf>
    <xf numFmtId="0" fontId="0" fillId="0" borderId="0" xfId="0" applyFont="1" applyAlignment="1">
      <alignment horizontal="justify" wrapText="1"/>
    </xf>
    <xf numFmtId="0" fontId="8" fillId="0" borderId="0" xfId="0" applyFont="1" applyAlignment="1">
      <alignment horizontal="center" wrapText="1"/>
    </xf>
    <xf numFmtId="0" fontId="7" fillId="0" borderId="0" xfId="0" applyFont="1" applyAlignment="1">
      <alignment wrapText="1"/>
    </xf>
    <xf numFmtId="0" fontId="9" fillId="0" borderId="0" xfId="0" applyFont="1" applyAlignment="1">
      <alignment horizontal="center" wrapText="1"/>
    </xf>
    <xf numFmtId="0" fontId="10" fillId="0" borderId="0" xfId="0" applyFont="1" applyAlignment="1">
      <alignment horizontal="center" wrapText="1"/>
    </xf>
    <xf numFmtId="0" fontId="0" fillId="0" borderId="0" xfId="0" applyFont="1" applyAlignment="1">
      <alignment horizontal="left" vertical="top" wrapText="1"/>
    </xf>
    <xf numFmtId="0" fontId="7" fillId="0" borderId="0" xfId="0" applyFont="1" applyAlignment="1">
      <alignment horizontal="left" wrapText="1"/>
    </xf>
    <xf numFmtId="0" fontId="7" fillId="0" borderId="0" xfId="0" applyFont="1" applyAlignment="1">
      <alignment horizontal="justify" vertical="top" wrapText="1" readingOrder="1"/>
    </xf>
    <xf numFmtId="0" fontId="7" fillId="0" borderId="0" xfId="0" applyFont="1" applyAlignment="1">
      <alignment horizontal="justify" vertical="top" wrapText="1"/>
    </xf>
    <xf numFmtId="0" fontId="7" fillId="0" borderId="0" xfId="0" applyFont="1" applyAlignment="1">
      <alignment vertical="top" wrapText="1"/>
    </xf>
    <xf numFmtId="49" fontId="7" fillId="0" borderId="0" xfId="0" applyNumberFormat="1" applyFont="1" applyAlignment="1">
      <alignment horizontal="justify" vertical="top" wrapText="1"/>
    </xf>
    <xf numFmtId="0" fontId="15" fillId="0" borderId="0" xfId="0" applyFont="1" applyAlignment="1">
      <alignment horizontal="justify" vertical="top" wrapText="1"/>
    </xf>
    <xf numFmtId="0" fontId="15" fillId="0" borderId="0" xfId="0" applyFont="1" applyAlignment="1">
      <alignment horizontal="justify" wrapText="1"/>
    </xf>
    <xf numFmtId="0" fontId="4" fillId="0" borderId="0" xfId="0" applyFont="1" applyAlignment="1">
      <alignment horizontal="justify" wrapText="1"/>
    </xf>
    <xf numFmtId="0" fontId="0" fillId="0" borderId="0" xfId="0" applyAlignment="1">
      <alignment horizontal="justify" wrapText="1"/>
    </xf>
  </cellXfs>
  <cellStyles count="2">
    <cellStyle name="Normalno" xfId="0" builtinId="0"/>
    <cellStyle name="Zarez" xfId="1" builtinId="3"/>
  </cellStyles>
  <dxfs count="0"/>
  <tableStyles count="0" defaultTableStyle="TableStyleMedium2" defaultPivotStyle="PivotStyleLight16"/>
  <colors>
    <mruColors>
      <color rgb="FFA6F8D1"/>
      <color rgb="FFFF99CC"/>
      <color rgb="FF9AD3DE"/>
      <color rgb="FFA0B1D8"/>
      <color rgb="FFE2C5A8"/>
      <color rgb="FFCFEB9D"/>
      <color rgb="FFCC9900"/>
      <color rgb="FFFB9FC6"/>
      <color rgb="FF00FFCC"/>
      <color rgb="FFC4B5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13"/>
  <sheetViews>
    <sheetView tabSelected="1" view="pageBreakPreview" zoomScale="120" zoomScaleNormal="120" zoomScaleSheetLayoutView="120" zoomScalePageLayoutView="90" workbookViewId="0">
      <selection activeCell="M162" sqref="M162"/>
    </sheetView>
  </sheetViews>
  <sheetFormatPr defaultRowHeight="15" x14ac:dyDescent="0.25"/>
  <cols>
    <col min="1" max="1" width="7.140625" style="64" customWidth="1"/>
    <col min="2" max="2" width="3.5703125" style="64" customWidth="1"/>
    <col min="3" max="3" width="14.140625" style="64" customWidth="1"/>
    <col min="4" max="4" width="17.28515625" style="64" customWidth="1"/>
    <col min="5" max="5" width="17" style="64" customWidth="1"/>
    <col min="6" max="6" width="13.5703125" style="64" customWidth="1"/>
    <col min="7" max="7" width="16.140625" style="65" customWidth="1"/>
    <col min="8" max="9" width="14.7109375" style="64" customWidth="1"/>
    <col min="10" max="10" width="14.7109375" style="66" customWidth="1"/>
    <col min="11" max="11" width="16.5703125" style="64" customWidth="1"/>
    <col min="12" max="12" width="15" style="64" bestFit="1" customWidth="1"/>
    <col min="13" max="13" width="14.85546875" style="64" customWidth="1"/>
    <col min="14" max="14" width="14.28515625" style="64" bestFit="1" customWidth="1"/>
    <col min="15" max="15" width="9.140625" style="64"/>
    <col min="16" max="16" width="16.85546875" style="64" bestFit="1" customWidth="1"/>
    <col min="17" max="16384" width="9.140625" style="64"/>
  </cols>
  <sheetData>
    <row r="1" spans="2:10" ht="10.5" customHeight="1" x14ac:dyDescent="0.25"/>
    <row r="2" spans="2:10" ht="63.75" customHeight="1" x14ac:dyDescent="0.25">
      <c r="B2" s="202" t="s">
        <v>147</v>
      </c>
      <c r="C2" s="202"/>
      <c r="D2" s="202"/>
      <c r="E2" s="202"/>
      <c r="F2" s="202"/>
      <c r="G2" s="202"/>
      <c r="H2" s="202"/>
      <c r="J2" s="64"/>
    </row>
    <row r="3" spans="2:10" ht="26.25" customHeight="1" x14ac:dyDescent="0.25">
      <c r="B3" s="206" t="s">
        <v>127</v>
      </c>
      <c r="C3" s="206"/>
      <c r="D3" s="206"/>
      <c r="E3" s="206"/>
      <c r="F3" s="206"/>
      <c r="G3" s="206"/>
      <c r="H3" s="206"/>
      <c r="J3" s="64"/>
    </row>
    <row r="4" spans="2:10" x14ac:dyDescent="0.25">
      <c r="J4" s="64"/>
    </row>
    <row r="5" spans="2:10" x14ac:dyDescent="0.25">
      <c r="B5" s="189" t="s">
        <v>18</v>
      </c>
      <c r="C5" s="189"/>
      <c r="D5" s="189"/>
      <c r="E5" s="189"/>
      <c r="F5" s="189"/>
      <c r="G5" s="189"/>
      <c r="H5" s="189"/>
      <c r="J5" s="64"/>
    </row>
    <row r="6" spans="2:10" ht="9" customHeight="1" x14ac:dyDescent="0.25">
      <c r="B6" s="67"/>
      <c r="C6" s="67"/>
      <c r="D6" s="67"/>
      <c r="E6" s="67"/>
      <c r="F6" s="67"/>
      <c r="G6" s="68"/>
      <c r="H6" s="67"/>
      <c r="J6" s="64"/>
    </row>
    <row r="7" spans="2:10" ht="27.75" customHeight="1" x14ac:dyDescent="0.25">
      <c r="B7" s="188" t="s">
        <v>131</v>
      </c>
      <c r="C7" s="188"/>
      <c r="D7" s="188"/>
      <c r="E7" s="188"/>
      <c r="F7" s="188"/>
      <c r="G7" s="188"/>
      <c r="H7" s="188"/>
      <c r="J7" s="64"/>
    </row>
    <row r="8" spans="2:10" x14ac:dyDescent="0.25">
      <c r="B8" s="188" t="s">
        <v>132</v>
      </c>
      <c r="C8" s="188"/>
      <c r="D8" s="188"/>
      <c r="E8" s="188"/>
      <c r="F8" s="188"/>
      <c r="G8" s="188"/>
      <c r="H8" s="188"/>
      <c r="J8" s="64"/>
    </row>
    <row r="9" spans="2:10" x14ac:dyDescent="0.25">
      <c r="B9" s="188" t="s">
        <v>133</v>
      </c>
      <c r="C9" s="188"/>
      <c r="D9" s="188"/>
      <c r="E9" s="188"/>
      <c r="F9" s="188"/>
      <c r="G9" s="188"/>
      <c r="H9" s="188"/>
      <c r="J9" s="64"/>
    </row>
    <row r="10" spans="2:10" x14ac:dyDescent="0.25">
      <c r="B10" s="188" t="s">
        <v>134</v>
      </c>
      <c r="C10" s="188"/>
      <c r="D10" s="188"/>
      <c r="E10" s="188"/>
      <c r="F10" s="188"/>
      <c r="G10" s="188"/>
      <c r="H10" s="188"/>
      <c r="J10" s="64"/>
    </row>
    <row r="11" spans="2:10" x14ac:dyDescent="0.25">
      <c r="B11" s="188" t="s">
        <v>135</v>
      </c>
      <c r="C11" s="188"/>
      <c r="D11" s="188"/>
      <c r="E11" s="188"/>
      <c r="F11" s="188"/>
      <c r="G11" s="188"/>
      <c r="H11" s="188"/>
      <c r="J11" s="64"/>
    </row>
    <row r="12" spans="2:10" x14ac:dyDescent="0.25">
      <c r="B12" s="188" t="s">
        <v>136</v>
      </c>
      <c r="C12" s="188"/>
      <c r="D12" s="188"/>
      <c r="E12" s="188"/>
      <c r="F12" s="188"/>
      <c r="G12" s="188"/>
      <c r="H12" s="188"/>
      <c r="J12" s="64"/>
    </row>
    <row r="13" spans="2:10" ht="13.5" customHeight="1" x14ac:dyDescent="0.25">
      <c r="B13" s="188" t="s">
        <v>137</v>
      </c>
      <c r="C13" s="188"/>
      <c r="D13" s="188"/>
      <c r="E13" s="188"/>
      <c r="F13" s="188"/>
      <c r="G13" s="188"/>
      <c r="H13" s="188"/>
      <c r="J13" s="64"/>
    </row>
    <row r="14" spans="2:10" x14ac:dyDescent="0.25">
      <c r="B14" s="188" t="s">
        <v>138</v>
      </c>
      <c r="C14" s="188"/>
      <c r="D14" s="188"/>
      <c r="E14" s="188"/>
      <c r="F14" s="188"/>
      <c r="G14" s="188"/>
      <c r="H14" s="188"/>
      <c r="J14" s="64"/>
    </row>
    <row r="15" spans="2:10" ht="14.25" customHeight="1" x14ac:dyDescent="0.25">
      <c r="B15" s="188" t="s">
        <v>139</v>
      </c>
      <c r="C15" s="188"/>
      <c r="D15" s="188"/>
      <c r="E15" s="188"/>
      <c r="F15" s="188"/>
      <c r="G15" s="188"/>
      <c r="H15" s="188"/>
      <c r="J15" s="64"/>
    </row>
    <row r="16" spans="2:10" x14ac:dyDescent="0.25">
      <c r="B16" s="188" t="s">
        <v>140</v>
      </c>
      <c r="C16" s="188"/>
      <c r="D16" s="188"/>
      <c r="E16" s="188"/>
      <c r="F16" s="188"/>
      <c r="G16" s="188"/>
      <c r="H16" s="188"/>
      <c r="J16" s="64"/>
    </row>
    <row r="17" spans="2:12" x14ac:dyDescent="0.25">
      <c r="B17" s="188" t="s">
        <v>141</v>
      </c>
      <c r="C17" s="188"/>
      <c r="D17" s="188"/>
      <c r="E17" s="188"/>
      <c r="F17" s="188"/>
      <c r="G17" s="188"/>
      <c r="H17" s="188"/>
      <c r="J17" s="64"/>
    </row>
    <row r="18" spans="2:12" x14ac:dyDescent="0.25">
      <c r="B18" s="188" t="s">
        <v>142</v>
      </c>
      <c r="C18" s="188"/>
      <c r="D18" s="188"/>
      <c r="E18" s="188"/>
      <c r="F18" s="188"/>
      <c r="G18" s="188"/>
      <c r="H18" s="188"/>
      <c r="J18" s="64"/>
    </row>
    <row r="19" spans="2:12" x14ac:dyDescent="0.25">
      <c r="B19" s="188" t="s">
        <v>143</v>
      </c>
      <c r="C19" s="188"/>
      <c r="D19" s="188"/>
      <c r="E19" s="188"/>
      <c r="F19" s="188"/>
      <c r="G19" s="188"/>
      <c r="H19" s="188"/>
      <c r="J19" s="64"/>
    </row>
    <row r="20" spans="2:12" x14ac:dyDescent="0.25">
      <c r="B20" s="188" t="s">
        <v>144</v>
      </c>
      <c r="C20" s="188"/>
      <c r="D20" s="188"/>
      <c r="E20" s="188"/>
      <c r="F20" s="188"/>
      <c r="G20" s="188"/>
      <c r="H20" s="188"/>
      <c r="J20" s="64"/>
    </row>
    <row r="21" spans="2:12" x14ac:dyDescent="0.25">
      <c r="B21" s="188" t="s">
        <v>145</v>
      </c>
      <c r="C21" s="188"/>
      <c r="D21" s="188"/>
      <c r="E21" s="188"/>
      <c r="F21" s="188"/>
      <c r="G21" s="188"/>
      <c r="H21" s="188"/>
      <c r="J21" s="64"/>
    </row>
    <row r="22" spans="2:12" ht="34.5" customHeight="1" x14ac:dyDescent="0.25">
      <c r="B22" s="207" t="s">
        <v>146</v>
      </c>
      <c r="C22" s="207"/>
      <c r="D22" s="207"/>
      <c r="E22" s="207"/>
      <c r="F22" s="207"/>
      <c r="G22" s="207"/>
      <c r="H22" s="207"/>
      <c r="J22" s="64"/>
    </row>
    <row r="23" spans="2:12" x14ac:dyDescent="0.25">
      <c r="B23" s="69"/>
      <c r="C23" s="69"/>
      <c r="D23" s="69"/>
      <c r="E23" s="69"/>
      <c r="F23" s="69"/>
      <c r="G23" s="68"/>
      <c r="H23" s="69"/>
      <c r="J23" s="64"/>
    </row>
    <row r="24" spans="2:12" x14ac:dyDescent="0.25">
      <c r="B24" s="189" t="s">
        <v>19</v>
      </c>
      <c r="C24" s="189"/>
      <c r="D24" s="189"/>
      <c r="E24" s="189"/>
      <c r="F24" s="189"/>
      <c r="G24" s="189"/>
      <c r="H24" s="189"/>
      <c r="J24" s="64"/>
    </row>
    <row r="25" spans="2:12" ht="6.75" customHeight="1" x14ac:dyDescent="0.25">
      <c r="B25" s="192"/>
      <c r="C25" s="192"/>
      <c r="D25" s="192"/>
      <c r="E25" s="192"/>
      <c r="F25" s="192"/>
      <c r="G25" s="192"/>
      <c r="H25" s="192"/>
    </row>
    <row r="26" spans="2:12" ht="17.25" customHeight="1" x14ac:dyDescent="0.25">
      <c r="B26" s="188" t="s">
        <v>20</v>
      </c>
      <c r="C26" s="188"/>
      <c r="D26" s="188"/>
      <c r="E26" s="188"/>
      <c r="F26" s="188"/>
      <c r="G26" s="188"/>
      <c r="H26" s="188"/>
    </row>
    <row r="27" spans="2:12" ht="8.25" customHeight="1" x14ac:dyDescent="0.25"/>
    <row r="28" spans="2:12" ht="33" customHeight="1" x14ac:dyDescent="0.25">
      <c r="B28" s="70" t="s">
        <v>0</v>
      </c>
      <c r="C28" s="195" t="s">
        <v>1</v>
      </c>
      <c r="D28" s="195"/>
      <c r="E28" s="195"/>
      <c r="F28" s="195"/>
      <c r="G28" s="195"/>
      <c r="H28" s="196"/>
    </row>
    <row r="29" spans="2:12" ht="21" customHeight="1" x14ac:dyDescent="0.25">
      <c r="B29" s="70"/>
      <c r="C29" s="71"/>
      <c r="D29" s="72"/>
      <c r="E29" s="72"/>
      <c r="F29" s="72"/>
      <c r="G29" s="55" t="s">
        <v>10</v>
      </c>
      <c r="H29" s="73">
        <f>H31</f>
        <v>86265</v>
      </c>
      <c r="I29" s="74" t="s">
        <v>92</v>
      </c>
      <c r="L29" s="49"/>
    </row>
    <row r="30" spans="2:12" ht="30.75" customHeight="1" x14ac:dyDescent="0.25">
      <c r="B30" s="75"/>
      <c r="C30" s="75"/>
      <c r="E30" s="75" t="s">
        <v>9</v>
      </c>
      <c r="F30" s="67" t="s">
        <v>121</v>
      </c>
      <c r="G30" s="193" t="s">
        <v>11</v>
      </c>
      <c r="H30" s="194"/>
    </row>
    <row r="31" spans="2:12" ht="14.25" customHeight="1" x14ac:dyDescent="0.25">
      <c r="B31" s="76" t="s">
        <v>14</v>
      </c>
      <c r="C31" s="190" t="s">
        <v>13</v>
      </c>
      <c r="D31" s="190"/>
      <c r="E31" s="190"/>
      <c r="F31" s="190"/>
      <c r="G31" s="190"/>
      <c r="H31" s="77">
        <f>H37+H44</f>
        <v>86265</v>
      </c>
    </row>
    <row r="32" spans="2:12" s="19" customFormat="1" x14ac:dyDescent="0.25">
      <c r="B32" s="20" t="s">
        <v>22</v>
      </c>
      <c r="C32" s="21" t="s">
        <v>61</v>
      </c>
      <c r="G32" s="56"/>
      <c r="J32" s="32"/>
    </row>
    <row r="33" spans="2:12" s="19" customFormat="1" x14ac:dyDescent="0.25">
      <c r="B33" s="20"/>
      <c r="C33" s="22"/>
      <c r="D33" s="23" t="s">
        <v>21</v>
      </c>
      <c r="E33" s="17">
        <v>39815</v>
      </c>
      <c r="F33" s="17">
        <v>0</v>
      </c>
      <c r="G33" s="78"/>
      <c r="H33" s="24">
        <f>F33</f>
        <v>0</v>
      </c>
      <c r="J33" s="32"/>
    </row>
    <row r="34" spans="2:12" s="19" customFormat="1" x14ac:dyDescent="0.25">
      <c r="B34" s="20"/>
      <c r="D34" s="25" t="s">
        <v>6</v>
      </c>
      <c r="E34" s="26">
        <v>13270</v>
      </c>
      <c r="F34" s="26">
        <v>6635</v>
      </c>
      <c r="G34" s="56" t="s">
        <v>38</v>
      </c>
      <c r="H34" s="27">
        <f>SUM(F34)</f>
        <v>6635</v>
      </c>
      <c r="J34" s="32"/>
    </row>
    <row r="35" spans="2:12" s="19" customFormat="1" x14ac:dyDescent="0.25">
      <c r="B35" s="20"/>
      <c r="D35" s="25" t="s">
        <v>7</v>
      </c>
      <c r="E35" s="26">
        <v>265450</v>
      </c>
      <c r="F35" s="26">
        <v>0</v>
      </c>
      <c r="G35" s="56"/>
      <c r="H35" s="27">
        <v>0</v>
      </c>
      <c r="J35" s="32"/>
    </row>
    <row r="36" spans="2:12" s="19" customFormat="1" x14ac:dyDescent="0.25">
      <c r="B36" s="20"/>
      <c r="D36" s="28" t="s">
        <v>8</v>
      </c>
      <c r="E36" s="29">
        <v>15390</v>
      </c>
      <c r="F36" s="29">
        <v>0</v>
      </c>
      <c r="G36" s="57"/>
      <c r="H36" s="30">
        <v>0</v>
      </c>
      <c r="J36" s="32"/>
    </row>
    <row r="37" spans="2:12" s="19" customFormat="1" x14ac:dyDescent="0.25">
      <c r="B37" s="20"/>
      <c r="D37" s="19" t="s">
        <v>10</v>
      </c>
      <c r="E37" s="26">
        <f>SUM(E33:E36)</f>
        <v>333925</v>
      </c>
      <c r="F37" s="26">
        <f>SUM(F33:F36)</f>
        <v>6635</v>
      </c>
      <c r="G37" s="56"/>
      <c r="H37" s="31">
        <f>SUM(H33:H36)</f>
        <v>6635</v>
      </c>
      <c r="J37" s="32"/>
    </row>
    <row r="38" spans="2:12" s="19" customFormat="1" x14ac:dyDescent="0.25">
      <c r="B38" s="20"/>
      <c r="E38" s="26"/>
      <c r="F38" s="26"/>
      <c r="G38" s="56"/>
      <c r="H38" s="31"/>
      <c r="J38" s="32"/>
    </row>
    <row r="39" spans="2:12" s="19" customFormat="1" ht="12.75" customHeight="1" x14ac:dyDescent="0.25">
      <c r="B39" s="20" t="s">
        <v>23</v>
      </c>
      <c r="C39" s="198" t="s">
        <v>126</v>
      </c>
      <c r="D39" s="198"/>
      <c r="E39" s="198"/>
      <c r="F39" s="198"/>
      <c r="G39" s="198"/>
      <c r="H39" s="198"/>
      <c r="J39" s="32"/>
    </row>
    <row r="40" spans="2:12" s="19" customFormat="1" ht="12.75" customHeight="1" x14ac:dyDescent="0.25">
      <c r="B40" s="20"/>
      <c r="D40" s="23" t="s">
        <v>21</v>
      </c>
      <c r="E40" s="17">
        <v>79630</v>
      </c>
      <c r="F40" s="17">
        <v>79630</v>
      </c>
      <c r="G40" s="58" t="s">
        <v>38</v>
      </c>
      <c r="H40" s="24">
        <f>F40</f>
        <v>79630</v>
      </c>
      <c r="J40" s="32"/>
    </row>
    <row r="41" spans="2:12" s="19" customFormat="1" ht="12.75" customHeight="1" x14ac:dyDescent="0.25">
      <c r="B41" s="20"/>
      <c r="D41" s="25" t="s">
        <v>6</v>
      </c>
      <c r="F41" s="36">
        <v>0</v>
      </c>
      <c r="G41" s="59"/>
      <c r="H41" s="27">
        <v>0</v>
      </c>
      <c r="J41" s="32"/>
    </row>
    <row r="42" spans="2:12" s="19" customFormat="1" ht="12.75" customHeight="1" x14ac:dyDescent="0.25">
      <c r="B42" s="20"/>
      <c r="D42" s="25" t="s">
        <v>7</v>
      </c>
      <c r="E42" s="36">
        <v>2256300</v>
      </c>
      <c r="F42" s="36">
        <v>0</v>
      </c>
      <c r="G42" s="59"/>
      <c r="H42" s="27">
        <v>0</v>
      </c>
      <c r="J42" s="32"/>
    </row>
    <row r="43" spans="2:12" s="19" customFormat="1" ht="12.75" customHeight="1" x14ac:dyDescent="0.25">
      <c r="B43" s="20"/>
      <c r="D43" s="28" t="s">
        <v>8</v>
      </c>
      <c r="E43" s="29">
        <v>46500</v>
      </c>
      <c r="F43" s="29">
        <v>0</v>
      </c>
      <c r="G43" s="57"/>
      <c r="H43" s="30">
        <v>0</v>
      </c>
      <c r="J43" s="32"/>
    </row>
    <row r="44" spans="2:12" ht="14.25" customHeight="1" x14ac:dyDescent="0.25">
      <c r="B44" s="79"/>
      <c r="D44" s="64" t="s">
        <v>10</v>
      </c>
      <c r="E44" s="49">
        <f>SUM(E40:E43)</f>
        <v>2382430</v>
      </c>
      <c r="F44" s="49">
        <f>SUM(F40:F43)</f>
        <v>79630</v>
      </c>
      <c r="H44" s="49">
        <f>SUM(H40:H43)</f>
        <v>79630</v>
      </c>
    </row>
    <row r="45" spans="2:12" ht="14.25" customHeight="1" x14ac:dyDescent="0.25">
      <c r="B45" s="79"/>
      <c r="E45" s="49"/>
      <c r="F45" s="49"/>
      <c r="H45" s="49"/>
    </row>
    <row r="46" spans="2:12" ht="14.25" customHeight="1" x14ac:dyDescent="0.25">
      <c r="B46" s="79"/>
      <c r="E46" s="49"/>
      <c r="F46" s="49"/>
      <c r="H46" s="49"/>
    </row>
    <row r="47" spans="2:12" ht="20.25" customHeight="1" x14ac:dyDescent="0.25">
      <c r="B47" s="70" t="s">
        <v>2</v>
      </c>
      <c r="C47" s="197" t="s">
        <v>3</v>
      </c>
      <c r="D47" s="197"/>
      <c r="E47" s="197"/>
      <c r="F47" s="197"/>
      <c r="G47" s="197"/>
      <c r="H47" s="197"/>
    </row>
    <row r="48" spans="2:12" ht="21" customHeight="1" x14ac:dyDescent="0.25">
      <c r="B48" s="70"/>
      <c r="C48" s="71"/>
      <c r="D48" s="72"/>
      <c r="E48" s="72"/>
      <c r="F48" s="72"/>
      <c r="G48" s="55" t="s">
        <v>10</v>
      </c>
      <c r="H48" s="73">
        <f>H50+H64+H70</f>
        <v>142670</v>
      </c>
      <c r="L48" s="49"/>
    </row>
    <row r="49" spans="1:11" ht="30" x14ac:dyDescent="0.25">
      <c r="B49" s="75"/>
      <c r="C49" s="75"/>
      <c r="E49" s="75" t="s">
        <v>9</v>
      </c>
      <c r="F49" s="67" t="s">
        <v>121</v>
      </c>
      <c r="G49" s="193" t="s">
        <v>11</v>
      </c>
      <c r="H49" s="194"/>
    </row>
    <row r="50" spans="1:11" ht="13.5" customHeight="1" x14ac:dyDescent="0.25">
      <c r="B50" s="76" t="s">
        <v>12</v>
      </c>
      <c r="C50" s="190" t="s">
        <v>13</v>
      </c>
      <c r="D50" s="190"/>
      <c r="E50" s="190"/>
      <c r="F50" s="190"/>
      <c r="G50" s="190"/>
      <c r="H50" s="77">
        <f>SUM(H55+H62)</f>
        <v>109490</v>
      </c>
    </row>
    <row r="51" spans="1:11" ht="10.5" customHeight="1" x14ac:dyDescent="0.25">
      <c r="B51" s="79"/>
      <c r="E51" s="49"/>
      <c r="H51" s="49"/>
    </row>
    <row r="52" spans="1:11" x14ac:dyDescent="0.25">
      <c r="B52" s="79" t="s">
        <v>22</v>
      </c>
      <c r="C52" s="151" t="s">
        <v>51</v>
      </c>
    </row>
    <row r="53" spans="1:11" x14ac:dyDescent="0.25">
      <c r="B53" s="79"/>
      <c r="D53" s="80" t="s">
        <v>49</v>
      </c>
      <c r="E53" s="51">
        <v>132720</v>
      </c>
      <c r="F53" s="51">
        <f>E53</f>
        <v>132720</v>
      </c>
      <c r="G53" s="78" t="s">
        <v>38</v>
      </c>
      <c r="H53" s="24">
        <v>66360</v>
      </c>
      <c r="K53" s="81"/>
    </row>
    <row r="54" spans="1:11" x14ac:dyDescent="0.25">
      <c r="B54" s="79"/>
      <c r="D54" s="82" t="s">
        <v>8</v>
      </c>
      <c r="E54" s="83">
        <v>6640</v>
      </c>
      <c r="F54" s="83">
        <f>E54</f>
        <v>6640</v>
      </c>
      <c r="G54" s="84" t="s">
        <v>38</v>
      </c>
      <c r="H54" s="30">
        <v>3320</v>
      </c>
    </row>
    <row r="55" spans="1:11" ht="17.25" customHeight="1" x14ac:dyDescent="0.25">
      <c r="B55" s="79"/>
      <c r="D55" s="64" t="s">
        <v>10</v>
      </c>
      <c r="E55" s="49">
        <f>SUM(E53:E54)</f>
        <v>139360</v>
      </c>
      <c r="F55" s="49">
        <f>F53+F54</f>
        <v>139360</v>
      </c>
      <c r="H55" s="49">
        <f>SUM(H53:H54)</f>
        <v>69680</v>
      </c>
      <c r="I55" s="74" t="s">
        <v>92</v>
      </c>
    </row>
    <row r="56" spans="1:11" ht="8.25" customHeight="1" x14ac:dyDescent="0.25">
      <c r="B56" s="79"/>
      <c r="E56" s="49"/>
      <c r="H56" s="49"/>
    </row>
    <row r="57" spans="1:11" ht="9.75" customHeight="1" x14ac:dyDescent="0.25"/>
    <row r="58" spans="1:11" ht="8.25" customHeight="1" x14ac:dyDescent="0.25">
      <c r="A58" s="66"/>
    </row>
    <row r="59" spans="1:11" x14ac:dyDescent="0.25">
      <c r="A59" s="66"/>
      <c r="B59" s="33" t="s">
        <v>23</v>
      </c>
      <c r="C59" s="89" t="s">
        <v>84</v>
      </c>
      <c r="D59" s="32"/>
      <c r="E59" s="32"/>
      <c r="F59" s="32"/>
      <c r="G59" s="60"/>
      <c r="H59" s="32"/>
      <c r="I59" s="66"/>
    </row>
    <row r="60" spans="1:11" x14ac:dyDescent="0.25">
      <c r="A60" s="66"/>
      <c r="B60" s="33"/>
      <c r="C60" s="52"/>
      <c r="D60" s="90" t="s">
        <v>21</v>
      </c>
      <c r="E60" s="53">
        <v>39810</v>
      </c>
      <c r="F60" s="53">
        <v>39810</v>
      </c>
      <c r="G60" s="91" t="s">
        <v>116</v>
      </c>
      <c r="H60" s="54">
        <f>F60</f>
        <v>39810</v>
      </c>
    </row>
    <row r="61" spans="1:11" x14ac:dyDescent="0.25">
      <c r="A61" s="66"/>
      <c r="B61" s="33"/>
      <c r="C61" s="32"/>
      <c r="D61" s="92" t="s">
        <v>6</v>
      </c>
      <c r="E61" s="40">
        <v>3980</v>
      </c>
      <c r="F61" s="40">
        <v>0</v>
      </c>
      <c r="G61" s="93"/>
      <c r="H61" s="41">
        <f>F61</f>
        <v>0</v>
      </c>
    </row>
    <row r="62" spans="1:11" x14ac:dyDescent="0.25">
      <c r="A62" s="66"/>
      <c r="B62" s="33"/>
      <c r="C62" s="32"/>
      <c r="D62" s="32" t="s">
        <v>10</v>
      </c>
      <c r="E62" s="34">
        <f>SUM(E60:E61)</f>
        <v>43790</v>
      </c>
      <c r="F62" s="34">
        <f>SUM(F60:F61)</f>
        <v>39810</v>
      </c>
      <c r="G62" s="60"/>
      <c r="H62" s="35">
        <f>SUM(H60:H61)</f>
        <v>39810</v>
      </c>
      <c r="I62" s="74" t="s">
        <v>92</v>
      </c>
    </row>
    <row r="63" spans="1:11" s="19" customFormat="1" x14ac:dyDescent="0.25">
      <c r="A63" s="32"/>
      <c r="B63" s="33"/>
      <c r="C63" s="32"/>
      <c r="D63" s="32"/>
      <c r="E63" s="34"/>
      <c r="F63" s="34"/>
      <c r="G63" s="60"/>
      <c r="H63" s="35"/>
      <c r="J63" s="32"/>
    </row>
    <row r="64" spans="1:11" ht="13.5" customHeight="1" x14ac:dyDescent="0.25">
      <c r="B64" s="76" t="s">
        <v>53</v>
      </c>
      <c r="C64" s="190" t="s">
        <v>62</v>
      </c>
      <c r="D64" s="190"/>
      <c r="E64" s="190"/>
      <c r="F64" s="190"/>
      <c r="G64" s="190"/>
      <c r="H64" s="77">
        <f>H68</f>
        <v>6635</v>
      </c>
    </row>
    <row r="65" spans="2:12" x14ac:dyDescent="0.25">
      <c r="B65" s="79" t="s">
        <v>22</v>
      </c>
      <c r="C65" s="151" t="s">
        <v>54</v>
      </c>
    </row>
    <row r="66" spans="2:12" ht="30" customHeight="1" x14ac:dyDescent="0.25">
      <c r="B66" s="79"/>
      <c r="D66" s="172" t="s">
        <v>63</v>
      </c>
      <c r="E66" s="51">
        <v>6635</v>
      </c>
      <c r="F66" s="51">
        <v>6635</v>
      </c>
      <c r="G66" s="170" t="s">
        <v>80</v>
      </c>
      <c r="H66" s="99">
        <v>2650</v>
      </c>
      <c r="I66" s="96" t="s">
        <v>111</v>
      </c>
      <c r="K66" s="81"/>
    </row>
    <row r="67" spans="2:12" ht="18" customHeight="1" x14ac:dyDescent="0.25">
      <c r="B67" s="79"/>
      <c r="D67" s="173"/>
      <c r="E67" s="83"/>
      <c r="F67" s="83"/>
      <c r="G67" s="84" t="s">
        <v>38</v>
      </c>
      <c r="H67" s="103">
        <v>3985</v>
      </c>
      <c r="I67" s="74" t="s">
        <v>92</v>
      </c>
      <c r="K67" s="81"/>
    </row>
    <row r="68" spans="2:12" ht="17.25" customHeight="1" x14ac:dyDescent="0.25">
      <c r="B68" s="79"/>
      <c r="D68" s="171" t="s">
        <v>10</v>
      </c>
      <c r="E68" s="98">
        <f>E66</f>
        <v>6635</v>
      </c>
      <c r="F68" s="98">
        <f>SUM(F66:F66)</f>
        <v>6635</v>
      </c>
      <c r="G68" s="88"/>
      <c r="H68" s="98">
        <f>SUM(H66:H67)</f>
        <v>6635</v>
      </c>
    </row>
    <row r="69" spans="2:12" ht="17.25" customHeight="1" x14ac:dyDescent="0.25">
      <c r="B69" s="79"/>
      <c r="E69" s="49"/>
      <c r="H69" s="49"/>
    </row>
    <row r="70" spans="2:12" ht="13.5" customHeight="1" x14ac:dyDescent="0.25">
      <c r="B70" s="76" t="s">
        <v>64</v>
      </c>
      <c r="C70" s="190" t="s">
        <v>65</v>
      </c>
      <c r="D70" s="190"/>
      <c r="E70" s="190"/>
      <c r="F70" s="190"/>
      <c r="G70" s="190"/>
      <c r="H70" s="77">
        <f>H76</f>
        <v>26545</v>
      </c>
    </row>
    <row r="71" spans="2:12" x14ac:dyDescent="0.25">
      <c r="B71" s="79" t="s">
        <v>22</v>
      </c>
      <c r="C71" s="21" t="s">
        <v>66</v>
      </c>
    </row>
    <row r="72" spans="2:12" x14ac:dyDescent="0.25">
      <c r="B72" s="79"/>
      <c r="D72" s="80" t="s">
        <v>122</v>
      </c>
      <c r="E72" s="51"/>
      <c r="F72" s="51">
        <v>11950</v>
      </c>
      <c r="G72" s="78" t="s">
        <v>150</v>
      </c>
      <c r="H72" s="99">
        <v>8630</v>
      </c>
      <c r="I72" s="100" t="s">
        <v>179</v>
      </c>
      <c r="K72" s="81"/>
    </row>
    <row r="73" spans="2:12" x14ac:dyDescent="0.25">
      <c r="B73" s="79"/>
      <c r="D73" s="101"/>
      <c r="E73" s="98"/>
      <c r="F73" s="98"/>
      <c r="G73" s="88" t="s">
        <v>82</v>
      </c>
      <c r="H73" s="102">
        <v>3320</v>
      </c>
      <c r="I73" s="111" t="s">
        <v>181</v>
      </c>
      <c r="K73" s="81"/>
    </row>
    <row r="74" spans="2:12" x14ac:dyDescent="0.25">
      <c r="B74" s="79"/>
      <c r="D74" s="101" t="s">
        <v>123</v>
      </c>
      <c r="E74" s="98"/>
      <c r="F74" s="98">
        <v>7690</v>
      </c>
      <c r="G74" s="88" t="s">
        <v>150</v>
      </c>
      <c r="H74" s="102">
        <v>7960</v>
      </c>
      <c r="I74" s="100" t="s">
        <v>179</v>
      </c>
      <c r="K74" s="81"/>
    </row>
    <row r="75" spans="2:12" x14ac:dyDescent="0.25">
      <c r="B75" s="79"/>
      <c r="D75" s="82" t="s">
        <v>67</v>
      </c>
      <c r="E75" s="83"/>
      <c r="F75" s="83">
        <v>6635</v>
      </c>
      <c r="G75" s="84" t="s">
        <v>150</v>
      </c>
      <c r="H75" s="103">
        <v>6635</v>
      </c>
      <c r="I75" s="100" t="s">
        <v>179</v>
      </c>
      <c r="K75" s="81"/>
    </row>
    <row r="76" spans="2:12" ht="17.25" customHeight="1" x14ac:dyDescent="0.25">
      <c r="B76" s="79"/>
      <c r="D76" s="64" t="s">
        <v>10</v>
      </c>
      <c r="E76" s="49"/>
      <c r="F76" s="49">
        <f>SUM(F72:F75)</f>
        <v>26275</v>
      </c>
      <c r="H76" s="49">
        <f>SUM(H72:H75)</f>
        <v>26545</v>
      </c>
      <c r="I76" s="174"/>
      <c r="K76" s="81"/>
    </row>
    <row r="77" spans="2:12" ht="9.75" customHeight="1" x14ac:dyDescent="0.25">
      <c r="B77" s="79"/>
      <c r="E77" s="49"/>
    </row>
    <row r="78" spans="2:12" ht="15" customHeight="1" x14ac:dyDescent="0.25">
      <c r="B78" s="70" t="s">
        <v>4</v>
      </c>
      <c r="C78" s="191" t="s">
        <v>5</v>
      </c>
      <c r="D78" s="191"/>
      <c r="E78" s="191"/>
      <c r="F78" s="191"/>
      <c r="G78" s="191"/>
      <c r="H78" s="191"/>
    </row>
    <row r="79" spans="2:12" ht="18.75" customHeight="1" x14ac:dyDescent="0.25">
      <c r="B79" s="70"/>
      <c r="C79" s="71"/>
      <c r="D79" s="72"/>
      <c r="E79" s="72"/>
      <c r="F79" s="72"/>
      <c r="G79" s="55" t="s">
        <v>10</v>
      </c>
      <c r="H79" s="73">
        <f>SUM(H81,H122,H128,H134,H138)</f>
        <v>3033715</v>
      </c>
      <c r="I79" s="108">
        <f>SUM(H81,H122,H128,H134,H138)</f>
        <v>3033715</v>
      </c>
      <c r="L79" s="49"/>
    </row>
    <row r="80" spans="2:12" ht="27.75" customHeight="1" x14ac:dyDescent="0.25">
      <c r="B80" s="75"/>
      <c r="C80" s="75"/>
      <c r="E80" s="75" t="s">
        <v>9</v>
      </c>
      <c r="F80" s="67" t="s">
        <v>121</v>
      </c>
      <c r="G80" s="193" t="s">
        <v>11</v>
      </c>
      <c r="H80" s="193"/>
    </row>
    <row r="81" spans="2:14" ht="13.5" customHeight="1" x14ac:dyDescent="0.25">
      <c r="B81" s="76" t="s">
        <v>40</v>
      </c>
      <c r="C81" s="190" t="s">
        <v>13</v>
      </c>
      <c r="D81" s="190"/>
      <c r="E81" s="190"/>
      <c r="F81" s="190"/>
      <c r="G81" s="190"/>
      <c r="H81" s="104">
        <f>SUM(H109,H103,H96,H90+H114+H120)</f>
        <v>794285</v>
      </c>
    </row>
    <row r="82" spans="2:14" ht="9" customHeight="1" x14ac:dyDescent="0.25">
      <c r="E82" s="15"/>
      <c r="F82" s="1"/>
      <c r="H82" s="49"/>
    </row>
    <row r="83" spans="2:14" x14ac:dyDescent="0.25">
      <c r="B83" s="64" t="s">
        <v>22</v>
      </c>
      <c r="C83" s="151" t="s">
        <v>46</v>
      </c>
      <c r="E83" s="1"/>
      <c r="F83" s="1"/>
    </row>
    <row r="84" spans="2:14" x14ac:dyDescent="0.25">
      <c r="D84" s="80" t="s">
        <v>68</v>
      </c>
      <c r="E84" s="12"/>
      <c r="F84" s="6">
        <v>139360</v>
      </c>
      <c r="G84" s="78" t="s">
        <v>81</v>
      </c>
      <c r="H84" s="105">
        <f t="shared" ref="H84" si="0">F84</f>
        <v>139360</v>
      </c>
      <c r="I84" s="74" t="s">
        <v>100</v>
      </c>
    </row>
    <row r="85" spans="2:14" x14ac:dyDescent="0.25">
      <c r="D85" s="101" t="s">
        <v>69</v>
      </c>
      <c r="E85" s="13"/>
      <c r="F85" s="37">
        <v>13270</v>
      </c>
      <c r="G85" s="88" t="s">
        <v>39</v>
      </c>
      <c r="H85" s="106">
        <v>13270</v>
      </c>
      <c r="I85" s="107" t="s">
        <v>112</v>
      </c>
    </row>
    <row r="86" spans="2:14" x14ac:dyDescent="0.25">
      <c r="D86" s="101" t="s">
        <v>70</v>
      </c>
      <c r="E86" s="13"/>
      <c r="F86" s="37">
        <f>SUM(H86:H87)</f>
        <v>127420</v>
      </c>
      <c r="G86" s="65" t="s">
        <v>39</v>
      </c>
      <c r="H86" s="106">
        <v>92910</v>
      </c>
      <c r="I86" s="107" t="s">
        <v>112</v>
      </c>
      <c r="N86" s="108"/>
    </row>
    <row r="87" spans="2:14" x14ac:dyDescent="0.25">
      <c r="D87" s="101"/>
      <c r="E87" s="13"/>
      <c r="F87" s="37"/>
      <c r="G87" s="88" t="s">
        <v>81</v>
      </c>
      <c r="H87" s="38">
        <v>34510</v>
      </c>
      <c r="I87" s="176" t="s">
        <v>97</v>
      </c>
      <c r="N87" s="108"/>
    </row>
    <row r="88" spans="2:14" x14ac:dyDescent="0.25">
      <c r="D88" s="101" t="s">
        <v>83</v>
      </c>
      <c r="E88" s="13"/>
      <c r="F88" s="37">
        <v>45125</v>
      </c>
      <c r="G88" s="88" t="s">
        <v>81</v>
      </c>
      <c r="H88" s="38">
        <v>45125</v>
      </c>
      <c r="I88" s="176" t="s">
        <v>97</v>
      </c>
    </row>
    <row r="89" spans="2:14" x14ac:dyDescent="0.25">
      <c r="D89" s="82" t="s">
        <v>72</v>
      </c>
      <c r="E89" s="14"/>
      <c r="F89" s="45">
        <v>13935</v>
      </c>
      <c r="G89" s="84" t="s">
        <v>81</v>
      </c>
      <c r="H89" s="46">
        <v>13935</v>
      </c>
      <c r="I89" s="176" t="s">
        <v>97</v>
      </c>
    </row>
    <row r="90" spans="2:14" x14ac:dyDescent="0.25">
      <c r="D90" s="64" t="s">
        <v>10</v>
      </c>
      <c r="E90" s="15"/>
      <c r="F90" s="5">
        <f>SUM(F84:F89)</f>
        <v>339110</v>
      </c>
      <c r="H90" s="108">
        <f>SUM(H84:H89)</f>
        <v>339110</v>
      </c>
    </row>
    <row r="91" spans="2:14" x14ac:dyDescent="0.25">
      <c r="E91" s="15"/>
      <c r="F91" s="5"/>
      <c r="H91" s="108"/>
    </row>
    <row r="92" spans="2:14" x14ac:dyDescent="0.25">
      <c r="B92" s="79" t="s">
        <v>23</v>
      </c>
      <c r="C92" s="151" t="s">
        <v>47</v>
      </c>
    </row>
    <row r="93" spans="2:14" x14ac:dyDescent="0.25">
      <c r="B93" s="79"/>
      <c r="D93" s="80" t="s">
        <v>6</v>
      </c>
      <c r="E93" s="109">
        <v>24220</v>
      </c>
      <c r="F93" s="51">
        <v>0</v>
      </c>
      <c r="G93" s="78"/>
      <c r="H93" s="99">
        <v>0</v>
      </c>
      <c r="K93" s="81"/>
      <c r="M93" s="49"/>
    </row>
    <row r="94" spans="2:14" x14ac:dyDescent="0.25">
      <c r="B94" s="79"/>
      <c r="D94" s="101" t="s">
        <v>48</v>
      </c>
      <c r="E94" s="110">
        <v>205720</v>
      </c>
      <c r="F94" s="98">
        <v>132720</v>
      </c>
      <c r="G94" s="88" t="s">
        <v>81</v>
      </c>
      <c r="H94" s="102">
        <f>F94</f>
        <v>132720</v>
      </c>
      <c r="I94" s="66"/>
    </row>
    <row r="95" spans="2:14" x14ac:dyDescent="0.25">
      <c r="B95" s="79"/>
      <c r="D95" s="82" t="s">
        <v>124</v>
      </c>
      <c r="E95" s="112">
        <v>26545</v>
      </c>
      <c r="F95" s="83">
        <v>26545</v>
      </c>
      <c r="G95" s="84" t="s">
        <v>81</v>
      </c>
      <c r="H95" s="103">
        <f>SUM(F95)</f>
        <v>26545</v>
      </c>
      <c r="I95" s="66"/>
    </row>
    <row r="96" spans="2:14" x14ac:dyDescent="0.25">
      <c r="B96" s="79"/>
      <c r="D96" s="64" t="s">
        <v>10</v>
      </c>
      <c r="E96" s="113">
        <f>SUM(E93:E95)</f>
        <v>256485</v>
      </c>
      <c r="F96" s="49">
        <f>SUM(F93:F95)</f>
        <v>159265</v>
      </c>
      <c r="H96" s="114">
        <f>SUM(H93:H95)</f>
        <v>159265</v>
      </c>
      <c r="I96" s="176" t="s">
        <v>97</v>
      </c>
    </row>
    <row r="97" spans="2:11" ht="17.25" customHeight="1" x14ac:dyDescent="0.25">
      <c r="B97" s="79"/>
      <c r="I97" s="66"/>
    </row>
    <row r="98" spans="2:11" x14ac:dyDescent="0.25">
      <c r="B98" s="79" t="s">
        <v>24</v>
      </c>
      <c r="C98" s="151" t="s">
        <v>52</v>
      </c>
    </row>
    <row r="99" spans="2:11" x14ac:dyDescent="0.25">
      <c r="B99" s="79"/>
      <c r="D99" s="80" t="s">
        <v>6</v>
      </c>
      <c r="E99" s="51">
        <v>6635</v>
      </c>
      <c r="F99" s="51">
        <v>0</v>
      </c>
      <c r="G99" s="78"/>
      <c r="H99" s="99">
        <v>0</v>
      </c>
      <c r="K99" s="81"/>
    </row>
    <row r="100" spans="2:11" x14ac:dyDescent="0.25">
      <c r="B100" s="79"/>
      <c r="D100" s="101" t="s">
        <v>49</v>
      </c>
      <c r="E100" s="26">
        <v>132720</v>
      </c>
      <c r="F100" s="26">
        <f>E100</f>
        <v>132720</v>
      </c>
      <c r="G100" s="65" t="s">
        <v>50</v>
      </c>
      <c r="H100" s="27">
        <v>80300</v>
      </c>
      <c r="I100" s="115" t="s">
        <v>99</v>
      </c>
      <c r="K100" s="81"/>
    </row>
    <row r="101" spans="2:11" x14ac:dyDescent="0.25">
      <c r="B101" s="79"/>
      <c r="D101" s="101"/>
      <c r="E101" s="98"/>
      <c r="F101" s="98"/>
      <c r="G101" s="88" t="s">
        <v>128</v>
      </c>
      <c r="H101" s="27">
        <v>52420</v>
      </c>
      <c r="I101" s="116" t="s">
        <v>100</v>
      </c>
    </row>
    <row r="102" spans="2:11" x14ac:dyDescent="0.25">
      <c r="B102" s="79"/>
      <c r="D102" s="117" t="s">
        <v>124</v>
      </c>
      <c r="E102" s="83">
        <v>3980</v>
      </c>
      <c r="F102" s="83">
        <f>E102</f>
        <v>3980</v>
      </c>
      <c r="G102" s="84" t="s">
        <v>128</v>
      </c>
      <c r="H102" s="30">
        <f>E102</f>
        <v>3980</v>
      </c>
      <c r="I102" s="116" t="s">
        <v>100</v>
      </c>
    </row>
    <row r="103" spans="2:11" x14ac:dyDescent="0.25">
      <c r="B103" s="79"/>
      <c r="D103" s="64" t="s">
        <v>10</v>
      </c>
      <c r="E103" s="49">
        <f>SUM(E99:E102)</f>
        <v>143335</v>
      </c>
      <c r="F103" s="49">
        <f>SUM(F100:F102)</f>
        <v>136700</v>
      </c>
      <c r="H103" s="114">
        <f>SUM(H99:H102)</f>
        <v>136700</v>
      </c>
    </row>
    <row r="104" spans="2:11" x14ac:dyDescent="0.25">
      <c r="B104" s="79"/>
      <c r="E104" s="49"/>
      <c r="F104" s="49"/>
      <c r="H104" s="114"/>
    </row>
    <row r="105" spans="2:11" s="66" customFormat="1" x14ac:dyDescent="0.25">
      <c r="B105" s="85" t="s">
        <v>58</v>
      </c>
      <c r="C105" s="86" t="s">
        <v>71</v>
      </c>
      <c r="G105" s="87"/>
    </row>
    <row r="106" spans="2:11" s="66" customFormat="1" x14ac:dyDescent="0.25">
      <c r="B106" s="85"/>
      <c r="D106" s="119" t="s">
        <v>60</v>
      </c>
      <c r="E106" s="120">
        <v>17500</v>
      </c>
      <c r="F106" s="121">
        <v>0</v>
      </c>
      <c r="G106" s="122"/>
      <c r="H106" s="123">
        <f>F106</f>
        <v>0</v>
      </c>
      <c r="I106" s="175"/>
      <c r="J106" s="47"/>
      <c r="K106" s="47"/>
    </row>
    <row r="107" spans="2:11" s="66" customFormat="1" x14ac:dyDescent="0.25">
      <c r="B107" s="85"/>
      <c r="D107" s="124" t="s">
        <v>49</v>
      </c>
      <c r="E107" s="42">
        <v>66360</v>
      </c>
      <c r="F107" s="43">
        <v>49107</v>
      </c>
      <c r="G107" s="125" t="s">
        <v>85</v>
      </c>
      <c r="H107" s="44">
        <f>F107</f>
        <v>49107</v>
      </c>
      <c r="I107" s="126" t="s">
        <v>102</v>
      </c>
      <c r="K107" s="47"/>
    </row>
    <row r="108" spans="2:11" s="66" customFormat="1" x14ac:dyDescent="0.25">
      <c r="B108" s="85"/>
      <c r="D108" s="92"/>
      <c r="E108" s="39"/>
      <c r="F108" s="40">
        <f>E107-F107</f>
        <v>17253</v>
      </c>
      <c r="G108" s="84" t="s">
        <v>81</v>
      </c>
      <c r="H108" s="41">
        <f>F108</f>
        <v>17253</v>
      </c>
      <c r="I108" s="66" t="s">
        <v>117</v>
      </c>
      <c r="K108" s="47"/>
    </row>
    <row r="109" spans="2:11" s="66" customFormat="1" x14ac:dyDescent="0.25">
      <c r="B109" s="85"/>
      <c r="D109" s="66" t="s">
        <v>10</v>
      </c>
      <c r="E109" s="127">
        <f>SUM(E106:E107)</f>
        <v>83860</v>
      </c>
      <c r="F109" s="128">
        <f>SUM(F106:F108)</f>
        <v>66360</v>
      </c>
      <c r="G109" s="87"/>
      <c r="H109" s="129">
        <f>SUM(H106:H108)</f>
        <v>66360</v>
      </c>
      <c r="K109" s="47"/>
    </row>
    <row r="111" spans="2:11" x14ac:dyDescent="0.25">
      <c r="B111" s="79" t="s">
        <v>59</v>
      </c>
      <c r="C111" s="151" t="s">
        <v>107</v>
      </c>
      <c r="K111" s="81"/>
    </row>
    <row r="112" spans="2:11" x14ac:dyDescent="0.25">
      <c r="B112" s="79"/>
      <c r="D112" s="80" t="s">
        <v>60</v>
      </c>
      <c r="E112" s="109">
        <v>31850</v>
      </c>
      <c r="F112" s="51">
        <f>E112</f>
        <v>31850</v>
      </c>
      <c r="G112" s="78" t="s">
        <v>116</v>
      </c>
      <c r="H112" s="130">
        <f>F112</f>
        <v>31850</v>
      </c>
      <c r="I112" s="74"/>
      <c r="K112" s="81"/>
    </row>
    <row r="113" spans="2:11" x14ac:dyDescent="0.25">
      <c r="B113" s="79"/>
      <c r="D113" s="28" t="s">
        <v>49</v>
      </c>
      <c r="E113" s="112"/>
      <c r="F113" s="83"/>
      <c r="G113" s="84"/>
      <c r="H113" s="30">
        <f>F113</f>
        <v>0</v>
      </c>
      <c r="I113" s="66"/>
      <c r="K113" s="81"/>
    </row>
    <row r="114" spans="2:11" s="66" customFormat="1" x14ac:dyDescent="0.25">
      <c r="B114" s="79"/>
      <c r="C114" s="64"/>
      <c r="D114" s="64" t="s">
        <v>10</v>
      </c>
      <c r="E114" s="113">
        <f>SUM(E112:E113)</f>
        <v>31850</v>
      </c>
      <c r="F114" s="49">
        <f>F112</f>
        <v>31850</v>
      </c>
      <c r="G114" s="65"/>
      <c r="H114" s="114">
        <f>SUM(H112:H113)</f>
        <v>31850</v>
      </c>
      <c r="I114" s="74" t="s">
        <v>100</v>
      </c>
      <c r="K114" s="47"/>
    </row>
    <row r="115" spans="2:11" s="66" customFormat="1" x14ac:dyDescent="0.25">
      <c r="B115" s="79"/>
      <c r="C115" s="64"/>
      <c r="D115" s="64"/>
      <c r="E115" s="113"/>
      <c r="F115" s="49"/>
      <c r="G115" s="65"/>
      <c r="H115" s="114"/>
      <c r="K115" s="47"/>
    </row>
    <row r="116" spans="2:11" s="66" customFormat="1" x14ac:dyDescent="0.25">
      <c r="B116" s="85" t="s">
        <v>106</v>
      </c>
      <c r="C116" s="86" t="s">
        <v>125</v>
      </c>
      <c r="E116" s="127"/>
      <c r="F116" s="128"/>
      <c r="G116" s="87"/>
      <c r="H116" s="129" t="s">
        <v>108</v>
      </c>
      <c r="K116" s="47"/>
    </row>
    <row r="117" spans="2:11" s="66" customFormat="1" x14ac:dyDescent="0.25">
      <c r="B117" s="85"/>
      <c r="C117" s="118"/>
      <c r="D117" s="119" t="s">
        <v>60</v>
      </c>
      <c r="E117" s="120">
        <v>4000</v>
      </c>
      <c r="F117" s="131">
        <v>4000</v>
      </c>
      <c r="G117" s="91" t="s">
        <v>128</v>
      </c>
      <c r="H117" s="123">
        <f>F117</f>
        <v>4000</v>
      </c>
      <c r="K117" s="47"/>
    </row>
    <row r="118" spans="2:11" s="66" customFormat="1" x14ac:dyDescent="0.25">
      <c r="B118" s="85"/>
      <c r="C118" s="118"/>
      <c r="D118" s="132" t="s">
        <v>49</v>
      </c>
      <c r="E118" s="133">
        <v>53000</v>
      </c>
      <c r="F118" s="134">
        <v>53000</v>
      </c>
      <c r="G118" s="125" t="s">
        <v>128</v>
      </c>
      <c r="H118" s="185">
        <f>F118</f>
        <v>53000</v>
      </c>
      <c r="K118" s="47"/>
    </row>
    <row r="119" spans="2:11" s="66" customFormat="1" x14ac:dyDescent="0.25">
      <c r="B119" s="85"/>
      <c r="C119" s="118"/>
      <c r="D119" s="117" t="s">
        <v>124</v>
      </c>
      <c r="E119" s="135">
        <v>4000</v>
      </c>
      <c r="F119" s="136">
        <v>4000</v>
      </c>
      <c r="G119" s="93" t="s">
        <v>128</v>
      </c>
      <c r="H119" s="186">
        <f>F119</f>
        <v>4000</v>
      </c>
      <c r="K119" s="47"/>
    </row>
    <row r="120" spans="2:11" ht="14.25" customHeight="1" x14ac:dyDescent="0.25">
      <c r="B120" s="85"/>
      <c r="C120" s="118"/>
      <c r="D120" s="137"/>
      <c r="E120" s="133">
        <f>E117+E118+E119</f>
        <v>61000</v>
      </c>
      <c r="F120" s="134">
        <f>F117+F118+F119</f>
        <v>61000</v>
      </c>
      <c r="G120" s="138"/>
      <c r="H120" s="139">
        <f>H117+H118+H119</f>
        <v>61000</v>
      </c>
      <c r="I120" s="176" t="s">
        <v>97</v>
      </c>
    </row>
    <row r="121" spans="2:11" ht="14.25" customHeight="1" x14ac:dyDescent="0.25">
      <c r="B121" s="85"/>
      <c r="C121" s="118"/>
      <c r="D121" s="137"/>
      <c r="E121" s="133"/>
      <c r="F121" s="134"/>
      <c r="G121" s="138"/>
      <c r="H121" s="139"/>
    </row>
    <row r="122" spans="2:11" ht="13.5" customHeight="1" x14ac:dyDescent="0.25">
      <c r="B122" s="76" t="s">
        <v>41</v>
      </c>
      <c r="C122" s="190" t="s">
        <v>17</v>
      </c>
      <c r="D122" s="190"/>
      <c r="E122" s="190"/>
      <c r="F122" s="190"/>
      <c r="G122" s="190"/>
      <c r="H122" s="77">
        <f>H126</f>
        <v>6640</v>
      </c>
    </row>
    <row r="123" spans="2:11" x14ac:dyDescent="0.25">
      <c r="E123" s="16"/>
      <c r="F123" s="18"/>
      <c r="H123" s="114"/>
    </row>
    <row r="124" spans="2:11" ht="13.5" customHeight="1" x14ac:dyDescent="0.25">
      <c r="B124" s="64" t="s">
        <v>22</v>
      </c>
      <c r="C124" s="151" t="s">
        <v>55</v>
      </c>
      <c r="E124" s="1"/>
      <c r="F124" s="1"/>
    </row>
    <row r="125" spans="2:11" x14ac:dyDescent="0.25">
      <c r="D125" s="140" t="s">
        <v>73</v>
      </c>
      <c r="E125" s="62"/>
      <c r="F125" s="63">
        <v>6640</v>
      </c>
      <c r="G125" s="141" t="s">
        <v>81</v>
      </c>
      <c r="H125" s="142">
        <f t="shared" ref="H125" si="1">F125</f>
        <v>6640</v>
      </c>
    </row>
    <row r="126" spans="2:11" x14ac:dyDescent="0.25">
      <c r="D126" s="64" t="s">
        <v>10</v>
      </c>
      <c r="E126" s="11"/>
      <c r="F126" s="8">
        <f>SUM(F125:F125)</f>
        <v>6640</v>
      </c>
      <c r="H126" s="143">
        <f>SUM(H125:H125)</f>
        <v>6640</v>
      </c>
      <c r="I126" s="144" t="s">
        <v>103</v>
      </c>
    </row>
    <row r="127" spans="2:11" ht="13.5" customHeight="1" x14ac:dyDescent="0.25">
      <c r="B127" s="79"/>
      <c r="C127" s="69"/>
      <c r="D127" s="69"/>
      <c r="E127" s="69"/>
      <c r="F127" s="69"/>
      <c r="G127" s="68"/>
    </row>
    <row r="128" spans="2:11" ht="13.5" customHeight="1" x14ac:dyDescent="0.25">
      <c r="B128" s="76" t="s">
        <v>42</v>
      </c>
      <c r="C128" s="190" t="s">
        <v>15</v>
      </c>
      <c r="D128" s="190"/>
      <c r="E128" s="190"/>
      <c r="F128" s="190"/>
      <c r="G128" s="190"/>
      <c r="H128" s="104">
        <f>H132</f>
        <v>33180</v>
      </c>
    </row>
    <row r="129" spans="2:12" x14ac:dyDescent="0.25">
      <c r="B129" s="64" t="s">
        <v>22</v>
      </c>
      <c r="C129" s="151" t="s">
        <v>74</v>
      </c>
      <c r="E129" s="1"/>
      <c r="F129" s="1"/>
    </row>
    <row r="130" spans="2:12" x14ac:dyDescent="0.25">
      <c r="D130" s="80" t="s">
        <v>6</v>
      </c>
      <c r="E130" s="12"/>
      <c r="F130" s="9">
        <v>4000</v>
      </c>
      <c r="G130" s="78" t="s">
        <v>81</v>
      </c>
      <c r="H130" s="145">
        <f>F130</f>
        <v>4000</v>
      </c>
    </row>
    <row r="131" spans="2:12" x14ac:dyDescent="0.25">
      <c r="D131" s="82" t="s">
        <v>75</v>
      </c>
      <c r="E131" s="14"/>
      <c r="F131" s="7">
        <v>29180</v>
      </c>
      <c r="G131" s="84" t="s">
        <v>81</v>
      </c>
      <c r="H131" s="146">
        <f>F131</f>
        <v>29180</v>
      </c>
    </row>
    <row r="132" spans="2:12" x14ac:dyDescent="0.25">
      <c r="D132" s="64" t="s">
        <v>10</v>
      </c>
      <c r="E132" s="13"/>
      <c r="F132" s="10">
        <f>SUM(F130:F131)</f>
        <v>33180</v>
      </c>
      <c r="H132" s="147">
        <f>SUM(H130:H131)</f>
        <v>33180</v>
      </c>
      <c r="I132" s="148" t="s">
        <v>104</v>
      </c>
    </row>
    <row r="133" spans="2:12" x14ac:dyDescent="0.25">
      <c r="E133" s="13"/>
      <c r="F133" s="10"/>
      <c r="H133" s="147"/>
    </row>
    <row r="134" spans="2:12" ht="13.5" customHeight="1" x14ac:dyDescent="0.25">
      <c r="B134" s="149" t="s">
        <v>43</v>
      </c>
      <c r="C134" s="199" t="s">
        <v>44</v>
      </c>
      <c r="D134" s="199"/>
      <c r="E134" s="199"/>
      <c r="F134" s="199"/>
      <c r="G134" s="199"/>
      <c r="H134" s="150">
        <f>H136</f>
        <v>2185940</v>
      </c>
    </row>
    <row r="135" spans="2:12" x14ac:dyDescent="0.25">
      <c r="B135" s="79" t="s">
        <v>22</v>
      </c>
      <c r="C135" s="151" t="s">
        <v>87</v>
      </c>
    </row>
    <row r="136" spans="2:12" x14ac:dyDescent="0.25">
      <c r="B136" s="79"/>
      <c r="D136" s="140" t="s">
        <v>48</v>
      </c>
      <c r="E136" s="94">
        <v>2185940</v>
      </c>
      <c r="F136" s="94">
        <v>2185940</v>
      </c>
      <c r="G136" s="141" t="s">
        <v>88</v>
      </c>
      <c r="H136" s="95">
        <f>F136</f>
        <v>2185940</v>
      </c>
      <c r="I136" s="152" t="s">
        <v>113</v>
      </c>
    </row>
    <row r="137" spans="2:12" x14ac:dyDescent="0.25">
      <c r="E137" s="15"/>
      <c r="F137" s="1"/>
    </row>
    <row r="138" spans="2:12" ht="13.5" customHeight="1" x14ac:dyDescent="0.25">
      <c r="B138" s="76" t="s">
        <v>45</v>
      </c>
      <c r="C138" s="190" t="s">
        <v>16</v>
      </c>
      <c r="D138" s="190"/>
      <c r="E138" s="190"/>
      <c r="F138" s="190"/>
      <c r="G138" s="190"/>
      <c r="H138" s="77">
        <f>SUM(H141)</f>
        <v>13670</v>
      </c>
    </row>
    <row r="139" spans="2:12" x14ac:dyDescent="0.25">
      <c r="B139" s="79"/>
      <c r="E139" s="49"/>
    </row>
    <row r="140" spans="2:12" x14ac:dyDescent="0.25">
      <c r="B140" s="79" t="s">
        <v>22</v>
      </c>
      <c r="C140" s="151" t="s">
        <v>76</v>
      </c>
    </row>
    <row r="141" spans="2:12" x14ac:dyDescent="0.25">
      <c r="B141" s="79"/>
      <c r="D141" s="140" t="s">
        <v>77</v>
      </c>
      <c r="E141" s="153">
        <v>13680</v>
      </c>
      <c r="F141" s="153">
        <v>13670</v>
      </c>
      <c r="G141" s="141" t="s">
        <v>30</v>
      </c>
      <c r="H141" s="95">
        <f>F141</f>
        <v>13670</v>
      </c>
      <c r="I141" s="154" t="s">
        <v>114</v>
      </c>
    </row>
    <row r="142" spans="2:12" x14ac:dyDescent="0.25">
      <c r="B142" s="79"/>
      <c r="D142" s="97"/>
      <c r="E142" s="155"/>
      <c r="F142" s="155"/>
      <c r="G142" s="78"/>
      <c r="H142" s="51"/>
    </row>
    <row r="143" spans="2:12" ht="13.5" customHeight="1" x14ac:dyDescent="0.25">
      <c r="B143" s="79"/>
      <c r="C143" s="69"/>
      <c r="D143" s="69"/>
      <c r="E143" s="69"/>
      <c r="F143" s="69"/>
      <c r="G143" s="68"/>
    </row>
    <row r="144" spans="2:12" ht="33" customHeight="1" x14ac:dyDescent="0.25">
      <c r="B144" s="70" t="s">
        <v>29</v>
      </c>
      <c r="C144" s="71"/>
      <c r="D144" s="72"/>
      <c r="E144" s="72"/>
      <c r="F144" s="72"/>
      <c r="G144" s="55"/>
      <c r="H144" s="73">
        <f>SUM(H79,H48,H29)</f>
        <v>3262650</v>
      </c>
      <c r="L144" s="49"/>
    </row>
    <row r="145" spans="2:16" ht="15.75" customHeight="1" x14ac:dyDescent="0.25">
      <c r="B145" s="156"/>
      <c r="C145" s="66"/>
      <c r="D145" s="157"/>
      <c r="E145" s="157"/>
      <c r="F145" s="157"/>
      <c r="G145" s="61"/>
      <c r="H145" s="158"/>
      <c r="L145" s="49"/>
    </row>
    <row r="146" spans="2:16" ht="13.5" customHeight="1" x14ac:dyDescent="0.25">
      <c r="B146" s="79"/>
      <c r="C146" s="69"/>
      <c r="D146" s="69"/>
      <c r="E146" s="69"/>
      <c r="F146" s="69"/>
      <c r="G146" s="68"/>
    </row>
    <row r="147" spans="2:16" x14ac:dyDescent="0.25">
      <c r="B147" s="189" t="s">
        <v>25</v>
      </c>
      <c r="C147" s="189"/>
      <c r="D147" s="189"/>
      <c r="E147" s="189"/>
      <c r="F147" s="189"/>
      <c r="G147" s="189"/>
      <c r="H147" s="189"/>
    </row>
    <row r="148" spans="2:16" x14ac:dyDescent="0.25">
      <c r="B148" s="67"/>
      <c r="C148" s="67"/>
      <c r="D148" s="67"/>
      <c r="E148" s="67"/>
      <c r="F148" s="67"/>
      <c r="G148" s="68"/>
      <c r="H148" s="67"/>
    </row>
    <row r="149" spans="2:16" ht="30" customHeight="1" x14ac:dyDescent="0.25">
      <c r="B149" s="202" t="s">
        <v>129</v>
      </c>
      <c r="C149" s="202"/>
      <c r="D149" s="202"/>
      <c r="E149" s="202"/>
      <c r="F149" s="202"/>
      <c r="G149" s="202"/>
      <c r="H149" s="202"/>
      <c r="P149" s="49"/>
    </row>
    <row r="150" spans="2:16" ht="9" customHeight="1" x14ac:dyDescent="0.25">
      <c r="B150" s="69"/>
      <c r="C150" s="69"/>
      <c r="D150" s="69"/>
      <c r="E150" s="69"/>
      <c r="F150" s="69"/>
      <c r="G150" s="68"/>
      <c r="H150" s="69"/>
    </row>
    <row r="151" spans="2:16" x14ac:dyDescent="0.25">
      <c r="C151" s="80" t="s">
        <v>26</v>
      </c>
      <c r="D151" s="97"/>
      <c r="E151" s="97"/>
      <c r="F151" s="97"/>
      <c r="G151" s="159">
        <f>SUM(H34,H35,H36,H40,H53,H54,H106,H112,H60,H67)</f>
        <v>231590</v>
      </c>
      <c r="H151" s="49"/>
      <c r="I151" s="134"/>
      <c r="J151" s="128"/>
      <c r="K151" s="160" t="str">
        <f>I29</f>
        <v>R2895</v>
      </c>
      <c r="L151" s="49">
        <f>SUM(H37,H44,H55,H62)</f>
        <v>195755</v>
      </c>
      <c r="M151" s="160">
        <f>K29</f>
        <v>0</v>
      </c>
      <c r="N151" s="2">
        <v>1422500</v>
      </c>
    </row>
    <row r="152" spans="2:16" x14ac:dyDescent="0.25">
      <c r="C152" s="101" t="s">
        <v>78</v>
      </c>
      <c r="G152" s="161">
        <f>SUM(H66)</f>
        <v>2650</v>
      </c>
      <c r="H152" s="49"/>
      <c r="I152" s="134"/>
      <c r="J152" s="128"/>
      <c r="K152" s="179" t="s">
        <v>110</v>
      </c>
      <c r="L152" s="181">
        <v>0</v>
      </c>
      <c r="M152" s="48" t="s">
        <v>110</v>
      </c>
      <c r="N152" s="2">
        <f>SUM(J43)</f>
        <v>0</v>
      </c>
    </row>
    <row r="153" spans="2:16" x14ac:dyDescent="0.25">
      <c r="C153" s="101" t="s">
        <v>27</v>
      </c>
      <c r="G153" s="161">
        <f>SUM(H85,H86)</f>
        <v>106180</v>
      </c>
      <c r="H153" s="49"/>
      <c r="I153" s="134"/>
      <c r="J153" s="128"/>
      <c r="K153" s="179" t="s">
        <v>109</v>
      </c>
      <c r="L153" s="181">
        <v>0</v>
      </c>
      <c r="M153" s="48" t="s">
        <v>109</v>
      </c>
      <c r="N153" s="2">
        <f>SUM(J42)</f>
        <v>0</v>
      </c>
    </row>
    <row r="154" spans="2:16" x14ac:dyDescent="0.25">
      <c r="C154" s="101" t="s">
        <v>28</v>
      </c>
      <c r="G154" s="161">
        <f>SUM(H73)</f>
        <v>3320</v>
      </c>
      <c r="H154" s="49"/>
      <c r="I154" s="134"/>
      <c r="J154" s="128"/>
      <c r="K154" s="160" t="s">
        <v>112</v>
      </c>
      <c r="L154" s="108">
        <f>SUM(H86,H85)</f>
        <v>106180</v>
      </c>
      <c r="M154" s="48" t="s">
        <v>112</v>
      </c>
      <c r="N154" s="3">
        <f>SUM(J98,J83,J78,J77)</f>
        <v>0</v>
      </c>
    </row>
    <row r="155" spans="2:16" x14ac:dyDescent="0.25">
      <c r="C155" s="101" t="s">
        <v>57</v>
      </c>
      <c r="G155" s="161">
        <f>SUM(H88,H89,H94,H95,H108,H117,H118,H119,H125,H130,H131,H101,H102,H87,H84)</f>
        <v>566668</v>
      </c>
      <c r="H155" s="49"/>
      <c r="I155" s="162"/>
      <c r="J155" s="163"/>
      <c r="K155" s="160" t="s">
        <v>100</v>
      </c>
      <c r="L155" s="108">
        <f>SUM(H114,H102,H101,H84)</f>
        <v>227610</v>
      </c>
      <c r="M155" s="48" t="s">
        <v>100</v>
      </c>
      <c r="N155" s="3">
        <v>400000</v>
      </c>
    </row>
    <row r="156" spans="2:16" x14ac:dyDescent="0.25">
      <c r="C156" s="101" t="s">
        <v>56</v>
      </c>
      <c r="G156" s="161">
        <f>SUM(H99,H100)</f>
        <v>80300</v>
      </c>
      <c r="I156" s="134"/>
      <c r="J156" s="128"/>
      <c r="K156" s="179" t="s">
        <v>98</v>
      </c>
      <c r="L156" s="181">
        <v>0</v>
      </c>
      <c r="M156" s="48" t="s">
        <v>97</v>
      </c>
      <c r="N156" s="3">
        <f>SUM(J84,J82,J81,J80+J89)</f>
        <v>0</v>
      </c>
    </row>
    <row r="157" spans="2:16" x14ac:dyDescent="0.25">
      <c r="C157" s="101" t="s">
        <v>89</v>
      </c>
      <c r="G157" s="161">
        <f>SUM(H107)</f>
        <v>49107</v>
      </c>
      <c r="I157" s="134"/>
      <c r="J157" s="128"/>
      <c r="K157" s="180" t="s">
        <v>96</v>
      </c>
      <c r="L157" s="182">
        <v>0</v>
      </c>
      <c r="M157" s="48" t="s">
        <v>98</v>
      </c>
      <c r="N157" s="2">
        <f>SUM(J88)</f>
        <v>0</v>
      </c>
    </row>
    <row r="158" spans="2:16" x14ac:dyDescent="0.25">
      <c r="C158" s="101" t="s">
        <v>151</v>
      </c>
      <c r="G158" s="161">
        <f>SUM(H75,H74,H72)</f>
        <v>23225</v>
      </c>
      <c r="I158" s="134"/>
      <c r="J158" s="128"/>
      <c r="K158" s="160" t="s">
        <v>111</v>
      </c>
      <c r="L158" s="49">
        <f>SUM(H68)</f>
        <v>6635</v>
      </c>
      <c r="M158" s="178" t="s">
        <v>96</v>
      </c>
      <c r="N158" s="3">
        <f>SUM(J79)</f>
        <v>0</v>
      </c>
    </row>
    <row r="159" spans="2:16" x14ac:dyDescent="0.25">
      <c r="C159" s="101" t="s">
        <v>86</v>
      </c>
      <c r="G159" s="161">
        <f>H136</f>
        <v>2185940</v>
      </c>
      <c r="I159" s="134"/>
      <c r="J159" s="128"/>
      <c r="K159" s="179" t="s">
        <v>101</v>
      </c>
      <c r="L159" s="181">
        <v>0</v>
      </c>
      <c r="M159" s="48" t="s">
        <v>99</v>
      </c>
      <c r="N159" s="2">
        <f>SUM(J93)</f>
        <v>0</v>
      </c>
    </row>
    <row r="160" spans="2:16" x14ac:dyDescent="0.25">
      <c r="C160" s="82" t="s">
        <v>31</v>
      </c>
      <c r="D160" s="164"/>
      <c r="E160" s="164"/>
      <c r="F160" s="164"/>
      <c r="G160" s="165">
        <f>H141</f>
        <v>13670</v>
      </c>
      <c r="I160" s="134"/>
      <c r="J160" s="128"/>
      <c r="K160" s="160" t="s">
        <v>103</v>
      </c>
      <c r="L160" s="49">
        <f>SUM(H126)</f>
        <v>6640</v>
      </c>
      <c r="M160" s="48" t="s">
        <v>115</v>
      </c>
      <c r="N160" s="2">
        <f>SUM(J97)</f>
        <v>0</v>
      </c>
    </row>
    <row r="161" spans="2:14" x14ac:dyDescent="0.25">
      <c r="G161" s="166"/>
      <c r="I161" s="134"/>
      <c r="J161" s="128"/>
      <c r="K161" s="179" t="s">
        <v>105</v>
      </c>
      <c r="L161" s="181">
        <v>0</v>
      </c>
      <c r="M161" s="48" t="s">
        <v>101</v>
      </c>
      <c r="N161" s="2">
        <f>SUM(J102)</f>
        <v>0</v>
      </c>
    </row>
    <row r="162" spans="2:14" x14ac:dyDescent="0.25">
      <c r="C162" s="167" t="s">
        <v>10</v>
      </c>
      <c r="D162" s="168"/>
      <c r="E162" s="168"/>
      <c r="F162" s="168"/>
      <c r="G162" s="169">
        <f>SUM(G151:G160)</f>
        <v>3262650</v>
      </c>
      <c r="I162" s="134"/>
      <c r="J162" s="128"/>
      <c r="K162" s="160" t="s">
        <v>117</v>
      </c>
      <c r="L162" s="49">
        <f>SUM(H108)</f>
        <v>17253</v>
      </c>
      <c r="M162" s="48" t="s">
        <v>111</v>
      </c>
      <c r="N162" s="2">
        <f>SUM(J55)</f>
        <v>0</v>
      </c>
    </row>
    <row r="163" spans="2:14" x14ac:dyDescent="0.25">
      <c r="G163" s="65" t="s">
        <v>118</v>
      </c>
      <c r="K163" s="160" t="s">
        <v>102</v>
      </c>
      <c r="L163" s="49">
        <f>SUM(H107)</f>
        <v>49107</v>
      </c>
      <c r="M163" s="48" t="s">
        <v>103</v>
      </c>
      <c r="N163" s="2">
        <f>SUM(J123)</f>
        <v>0</v>
      </c>
    </row>
    <row r="164" spans="2:14" x14ac:dyDescent="0.25">
      <c r="B164" s="189" t="s">
        <v>148</v>
      </c>
      <c r="C164" s="189"/>
      <c r="D164" s="189"/>
      <c r="E164" s="189"/>
      <c r="F164" s="189"/>
      <c r="G164" s="189"/>
      <c r="H164" s="189"/>
      <c r="K164" s="179" t="s">
        <v>94</v>
      </c>
      <c r="L164" s="181">
        <v>0</v>
      </c>
      <c r="M164" s="48" t="s">
        <v>105</v>
      </c>
      <c r="N164" s="2">
        <v>17500</v>
      </c>
    </row>
    <row r="165" spans="2:14" ht="21" customHeight="1" x14ac:dyDescent="0.25">
      <c r="B165" s="188" t="s">
        <v>79</v>
      </c>
      <c r="C165" s="188"/>
      <c r="D165" s="188"/>
      <c r="E165" s="188"/>
      <c r="F165" s="188"/>
      <c r="G165" s="188"/>
      <c r="H165" s="188"/>
      <c r="K165" s="187" t="s">
        <v>180</v>
      </c>
      <c r="L165" s="128">
        <f>SUM(H75,H74,H72)</f>
        <v>23225</v>
      </c>
      <c r="M165" s="48" t="s">
        <v>117</v>
      </c>
      <c r="N165" s="2">
        <f>SUM(J107)</f>
        <v>0</v>
      </c>
    </row>
    <row r="166" spans="2:14" x14ac:dyDescent="0.25">
      <c r="K166" s="187" t="s">
        <v>95</v>
      </c>
      <c r="L166" s="128">
        <f>SUM(H73)</f>
        <v>3320</v>
      </c>
      <c r="M166" s="48" t="s">
        <v>102</v>
      </c>
      <c r="N166" s="2">
        <f>SUM(J106)</f>
        <v>0</v>
      </c>
    </row>
    <row r="167" spans="2:14" x14ac:dyDescent="0.25">
      <c r="B167" s="64" t="s">
        <v>130</v>
      </c>
      <c r="K167" s="160" t="s">
        <v>104</v>
      </c>
      <c r="L167" s="49">
        <f>SUM(H132)</f>
        <v>33180</v>
      </c>
      <c r="M167" s="48" t="s">
        <v>94</v>
      </c>
      <c r="N167" s="2" t="e">
        <f>SUM(J59,J58,J57,#REF!,#REF!)</f>
        <v>#REF!</v>
      </c>
    </row>
    <row r="168" spans="2:14" x14ac:dyDescent="0.25">
      <c r="B168" s="64" t="s">
        <v>149</v>
      </c>
      <c r="K168" s="160" t="s">
        <v>113</v>
      </c>
      <c r="L168" s="49">
        <f>SUM(H136)</f>
        <v>2185940</v>
      </c>
      <c r="M168" s="48" t="s">
        <v>93</v>
      </c>
      <c r="N168" s="2">
        <f>SUM(J61,J60)</f>
        <v>0</v>
      </c>
    </row>
    <row r="169" spans="2:14" x14ac:dyDescent="0.25">
      <c r="B169" s="64" t="s">
        <v>178</v>
      </c>
      <c r="K169" s="160" t="s">
        <v>114</v>
      </c>
      <c r="L169" s="49">
        <f>SUM(H141)</f>
        <v>13670</v>
      </c>
      <c r="M169" s="48" t="s">
        <v>95</v>
      </c>
      <c r="N169" s="2">
        <f>SUM(J64:J65)</f>
        <v>0</v>
      </c>
    </row>
    <row r="170" spans="2:14" x14ac:dyDescent="0.25">
      <c r="F170" s="189" t="s">
        <v>32</v>
      </c>
      <c r="G170" s="189"/>
      <c r="H170" s="188"/>
      <c r="K170" s="160" t="s">
        <v>97</v>
      </c>
      <c r="L170" s="49">
        <f>SUM(H120,H96,H89,H88,H87)</f>
        <v>313835</v>
      </c>
      <c r="M170" s="48" t="s">
        <v>104</v>
      </c>
      <c r="N170" s="2">
        <f>SUM(J129)</f>
        <v>0</v>
      </c>
    </row>
    <row r="171" spans="2:14" x14ac:dyDescent="0.25">
      <c r="F171" s="189" t="s">
        <v>33</v>
      </c>
      <c r="G171" s="189"/>
      <c r="H171" s="188"/>
      <c r="K171" s="160" t="s">
        <v>99</v>
      </c>
      <c r="L171" s="49">
        <f>SUM(H100)</f>
        <v>80300</v>
      </c>
      <c r="M171" s="48" t="s">
        <v>113</v>
      </c>
      <c r="N171" s="2">
        <f>SUM(J133)</f>
        <v>0</v>
      </c>
    </row>
    <row r="172" spans="2:14" x14ac:dyDescent="0.25">
      <c r="K172" s="184"/>
      <c r="L172" s="49"/>
      <c r="M172" s="48" t="s">
        <v>114</v>
      </c>
      <c r="N172" s="2">
        <f>SUM(J138)</f>
        <v>0</v>
      </c>
    </row>
    <row r="173" spans="2:14" ht="15.75" x14ac:dyDescent="0.25">
      <c r="F173" s="189" t="s">
        <v>90</v>
      </c>
      <c r="G173" s="189"/>
      <c r="H173" s="188"/>
      <c r="K173" s="183" t="s">
        <v>10</v>
      </c>
      <c r="L173" s="95">
        <f>SUM(L151:L172)</f>
        <v>3262650</v>
      </c>
      <c r="M173" s="48"/>
      <c r="N173" s="4"/>
    </row>
    <row r="174" spans="2:14" ht="15.75" x14ac:dyDescent="0.25">
      <c r="M174" s="48"/>
      <c r="N174" s="50" t="e">
        <f>SUM(N151:N172)</f>
        <v>#REF!</v>
      </c>
    </row>
    <row r="175" spans="2:14" x14ac:dyDescent="0.25">
      <c r="K175" s="49"/>
      <c r="L175" s="49"/>
    </row>
    <row r="178" spans="2:8" s="4" customFormat="1" ht="15.75" x14ac:dyDescent="0.25">
      <c r="B178" s="203" t="s">
        <v>34</v>
      </c>
      <c r="C178" s="203"/>
      <c r="D178" s="203"/>
      <c r="E178" s="203"/>
      <c r="F178" s="203"/>
      <c r="G178" s="203"/>
      <c r="H178" s="204"/>
    </row>
    <row r="179" spans="2:8" s="4" customFormat="1" ht="15.75" x14ac:dyDescent="0.25">
      <c r="B179" s="205" t="s">
        <v>171</v>
      </c>
      <c r="C179" s="205"/>
      <c r="D179" s="205"/>
      <c r="E179" s="205"/>
      <c r="F179" s="205"/>
      <c r="G179" s="205"/>
      <c r="H179" s="204"/>
    </row>
    <row r="180" spans="2:8" s="4" customFormat="1" ht="15.75" x14ac:dyDescent="0.25"/>
    <row r="181" spans="2:8" s="4" customFormat="1" ht="43.5" customHeight="1" x14ac:dyDescent="0.25">
      <c r="B181" s="200" t="s">
        <v>172</v>
      </c>
      <c r="C181" s="200"/>
      <c r="D181" s="200"/>
      <c r="E181" s="200"/>
      <c r="F181" s="200"/>
      <c r="G181" s="200"/>
      <c r="H181" s="201"/>
    </row>
    <row r="182" spans="2:8" s="4" customFormat="1" ht="30" customHeight="1" x14ac:dyDescent="0.25">
      <c r="B182" s="201" t="s">
        <v>37</v>
      </c>
      <c r="C182" s="201"/>
      <c r="D182" s="201"/>
      <c r="E182" s="201"/>
      <c r="F182" s="201"/>
      <c r="G182" s="201"/>
      <c r="H182" s="201"/>
    </row>
    <row r="183" spans="2:8" s="4" customFormat="1" ht="33.75" customHeight="1" x14ac:dyDescent="0.25">
      <c r="B183" s="201" t="s">
        <v>35</v>
      </c>
      <c r="C183" s="201"/>
      <c r="D183" s="201"/>
      <c r="E183" s="201"/>
      <c r="F183" s="201"/>
      <c r="G183" s="201"/>
      <c r="H183" s="201"/>
    </row>
    <row r="184" spans="2:8" s="4" customFormat="1" ht="32.25" customHeight="1" x14ac:dyDescent="0.25">
      <c r="B184" s="208" t="s">
        <v>173</v>
      </c>
      <c r="C184" s="208"/>
      <c r="D184" s="208"/>
      <c r="E184" s="208"/>
      <c r="F184" s="208"/>
      <c r="G184" s="208"/>
      <c r="H184" s="204"/>
    </row>
    <row r="185" spans="2:8" s="4" customFormat="1" ht="15.75" x14ac:dyDescent="0.25">
      <c r="B185" s="208" t="s">
        <v>152</v>
      </c>
      <c r="C185" s="208"/>
      <c r="D185" s="208"/>
      <c r="E185" s="208"/>
      <c r="F185" s="208"/>
      <c r="G185" s="208"/>
    </row>
    <row r="186" spans="2:8" s="4" customFormat="1" ht="15.75" x14ac:dyDescent="0.25">
      <c r="B186" s="208" t="s">
        <v>153</v>
      </c>
      <c r="C186" s="208"/>
      <c r="D186" s="208"/>
      <c r="E186" s="208"/>
      <c r="F186" s="208"/>
      <c r="G186" s="208"/>
    </row>
    <row r="187" spans="2:8" s="4" customFormat="1" ht="15.75" x14ac:dyDescent="0.25">
      <c r="B187" s="208" t="s">
        <v>154</v>
      </c>
      <c r="C187" s="208"/>
      <c r="D187" s="208"/>
      <c r="E187" s="208"/>
      <c r="F187" s="208"/>
      <c r="G187" s="208"/>
    </row>
    <row r="188" spans="2:8" s="4" customFormat="1" ht="15.75" x14ac:dyDescent="0.25">
      <c r="B188" s="208" t="s">
        <v>155</v>
      </c>
      <c r="C188" s="208"/>
      <c r="D188" s="208"/>
      <c r="E188" s="208"/>
      <c r="F188" s="208"/>
      <c r="G188" s="208"/>
    </row>
    <row r="189" spans="2:8" s="4" customFormat="1" ht="15.75" x14ac:dyDescent="0.25">
      <c r="B189" s="208" t="s">
        <v>156</v>
      </c>
      <c r="C189" s="208"/>
      <c r="D189" s="208"/>
      <c r="E189" s="208"/>
      <c r="F189" s="208"/>
      <c r="G189" s="208"/>
    </row>
    <row r="190" spans="2:8" s="4" customFormat="1" ht="15.75" x14ac:dyDescent="0.25">
      <c r="B190" s="208" t="s">
        <v>157</v>
      </c>
      <c r="C190" s="208"/>
      <c r="D190" s="208"/>
      <c r="E190" s="208"/>
      <c r="F190" s="208"/>
      <c r="G190" s="208"/>
    </row>
    <row r="191" spans="2:8" s="4" customFormat="1" ht="15.75" x14ac:dyDescent="0.25">
      <c r="B191" s="208" t="s">
        <v>158</v>
      </c>
      <c r="C191" s="208"/>
      <c r="D191" s="208"/>
      <c r="E191" s="208"/>
      <c r="F191" s="208"/>
      <c r="G191" s="208"/>
    </row>
    <row r="192" spans="2:8" s="4" customFormat="1" ht="15.75" x14ac:dyDescent="0.25">
      <c r="B192" s="208" t="s">
        <v>159</v>
      </c>
      <c r="C192" s="208"/>
      <c r="D192" s="208"/>
      <c r="E192" s="208"/>
      <c r="F192" s="208"/>
      <c r="G192" s="208"/>
    </row>
    <row r="193" spans="2:8" s="4" customFormat="1" ht="15.75" x14ac:dyDescent="0.25">
      <c r="B193" s="208" t="s">
        <v>160</v>
      </c>
      <c r="C193" s="208"/>
      <c r="D193" s="208"/>
      <c r="E193" s="208"/>
      <c r="F193" s="208"/>
      <c r="G193" s="208"/>
    </row>
    <row r="194" spans="2:8" s="4" customFormat="1" ht="15.75" x14ac:dyDescent="0.25"/>
    <row r="195" spans="2:8" s="4" customFormat="1" ht="27.75" customHeight="1" x14ac:dyDescent="0.25">
      <c r="B195" s="201" t="s">
        <v>161</v>
      </c>
      <c r="C195" s="201"/>
      <c r="D195" s="201"/>
      <c r="E195" s="201"/>
      <c r="F195" s="201"/>
      <c r="G195" s="201"/>
      <c r="H195" s="201"/>
    </row>
    <row r="196" spans="2:8" s="4" customFormat="1" ht="15.75" x14ac:dyDescent="0.25">
      <c r="B196" s="204" t="s">
        <v>162</v>
      </c>
      <c r="C196" s="204"/>
      <c r="D196" s="204"/>
      <c r="E196" s="204"/>
      <c r="F196" s="204"/>
      <c r="G196" s="204"/>
      <c r="H196" s="204"/>
    </row>
    <row r="197" spans="2:8" s="4" customFormat="1" ht="15.75" x14ac:dyDescent="0.25">
      <c r="B197" s="204" t="s">
        <v>163</v>
      </c>
      <c r="C197" s="204"/>
      <c r="D197" s="204"/>
      <c r="E197" s="204"/>
      <c r="F197" s="204"/>
      <c r="G197" s="204"/>
      <c r="H197" s="204"/>
    </row>
    <row r="198" spans="2:8" s="4" customFormat="1" ht="15.75" x14ac:dyDescent="0.25">
      <c r="B198" s="204" t="s">
        <v>164</v>
      </c>
      <c r="C198" s="204"/>
      <c r="D198" s="204"/>
      <c r="E198" s="204"/>
      <c r="F198" s="204"/>
      <c r="G198" s="204"/>
      <c r="H198" s="204"/>
    </row>
    <row r="199" spans="2:8" s="4" customFormat="1" ht="15.75" x14ac:dyDescent="0.25">
      <c r="B199" s="204" t="s">
        <v>165</v>
      </c>
      <c r="C199" s="204"/>
      <c r="D199" s="204"/>
      <c r="E199" s="204"/>
      <c r="F199" s="204"/>
      <c r="G199" s="204"/>
      <c r="H199" s="204"/>
    </row>
    <row r="200" spans="2:8" s="4" customFormat="1" ht="15.75" x14ac:dyDescent="0.25">
      <c r="B200" s="204" t="s">
        <v>166</v>
      </c>
      <c r="C200" s="204"/>
      <c r="D200" s="204"/>
      <c r="E200" s="204"/>
      <c r="F200" s="204"/>
      <c r="G200" s="204"/>
      <c r="H200" s="204"/>
    </row>
    <row r="201" spans="2:8" s="4" customFormat="1" ht="49.5" customHeight="1" x14ac:dyDescent="0.25">
      <c r="B201" s="209" t="s">
        <v>167</v>
      </c>
      <c r="C201" s="209"/>
      <c r="D201" s="209"/>
      <c r="E201" s="209"/>
      <c r="F201" s="209"/>
      <c r="G201" s="209"/>
      <c r="H201" s="201"/>
    </row>
    <row r="202" spans="2:8" s="4" customFormat="1" ht="31.5" customHeight="1" x14ac:dyDescent="0.25">
      <c r="B202" s="210" t="s">
        <v>168</v>
      </c>
      <c r="C202" s="210"/>
      <c r="D202" s="210"/>
      <c r="E202" s="210"/>
      <c r="F202" s="210"/>
      <c r="G202" s="210"/>
      <c r="H202" s="201"/>
    </row>
    <row r="203" spans="2:8" s="4" customFormat="1" ht="30" customHeight="1" x14ac:dyDescent="0.25">
      <c r="B203" s="212" t="s">
        <v>169</v>
      </c>
      <c r="C203" s="212"/>
      <c r="D203" s="212"/>
      <c r="E203" s="212"/>
      <c r="F203" s="212"/>
      <c r="G203" s="212"/>
      <c r="H203" s="201"/>
    </row>
    <row r="204" spans="2:8" s="177" customFormat="1" ht="51.75" customHeight="1" x14ac:dyDescent="0.25">
      <c r="B204" s="213" t="s">
        <v>174</v>
      </c>
      <c r="C204" s="213"/>
      <c r="D204" s="213"/>
      <c r="E204" s="213"/>
      <c r="F204" s="213"/>
      <c r="G204" s="213"/>
      <c r="H204" s="214"/>
    </row>
    <row r="205" spans="2:8" s="177" customFormat="1" ht="50.25" customHeight="1" x14ac:dyDescent="0.25">
      <c r="B205" s="213" t="s">
        <v>175</v>
      </c>
      <c r="C205" s="215"/>
      <c r="D205" s="215"/>
      <c r="E205" s="215"/>
      <c r="F205" s="215"/>
      <c r="G205" s="215"/>
      <c r="H205" s="215"/>
    </row>
    <row r="206" spans="2:8" s="177" customFormat="1" ht="66" customHeight="1" x14ac:dyDescent="0.25">
      <c r="B206" s="213" t="s">
        <v>177</v>
      </c>
      <c r="C206" s="216"/>
      <c r="D206" s="216"/>
      <c r="E206" s="216"/>
      <c r="F206" s="216"/>
      <c r="G206" s="216"/>
      <c r="H206" s="216"/>
    </row>
    <row r="207" spans="2:8" s="4" customFormat="1" ht="33" customHeight="1" x14ac:dyDescent="0.25">
      <c r="B207" s="211" t="s">
        <v>176</v>
      </c>
      <c r="C207" s="211"/>
      <c r="D207" s="211"/>
      <c r="E207" s="211"/>
      <c r="F207" s="211"/>
      <c r="G207" s="211"/>
      <c r="H207" s="204"/>
    </row>
    <row r="208" spans="2:8" s="4" customFormat="1" ht="15" customHeight="1" x14ac:dyDescent="0.25">
      <c r="B208" s="211" t="s">
        <v>170</v>
      </c>
      <c r="C208" s="204"/>
      <c r="D208" s="204"/>
      <c r="E208" s="204"/>
      <c r="F208" s="204"/>
      <c r="G208" s="204"/>
      <c r="H208" s="204"/>
    </row>
    <row r="209" spans="2:8" s="4" customFormat="1" ht="15.75" x14ac:dyDescent="0.25"/>
    <row r="210" spans="2:8" x14ac:dyDescent="0.25">
      <c r="B210" s="69"/>
      <c r="C210" s="69"/>
      <c r="D210" s="69"/>
      <c r="E210" s="69"/>
      <c r="F210" s="69"/>
      <c r="G210" s="68"/>
      <c r="H210" s="69"/>
    </row>
    <row r="211" spans="2:8" x14ac:dyDescent="0.25">
      <c r="B211" s="188" t="s">
        <v>119</v>
      </c>
      <c r="C211" s="188"/>
      <c r="D211" s="69"/>
      <c r="E211" s="69"/>
      <c r="F211" s="69"/>
      <c r="G211" s="68" t="s">
        <v>91</v>
      </c>
      <c r="H211" s="69"/>
    </row>
    <row r="212" spans="2:8" x14ac:dyDescent="0.25">
      <c r="B212" s="69"/>
      <c r="C212" s="69"/>
      <c r="D212" s="69"/>
      <c r="E212" s="69"/>
      <c r="F212" s="69"/>
      <c r="G212" s="68"/>
      <c r="H212" s="69"/>
    </row>
    <row r="213" spans="2:8" x14ac:dyDescent="0.25">
      <c r="B213" s="188" t="s">
        <v>120</v>
      </c>
      <c r="C213" s="188"/>
      <c r="D213" s="188"/>
      <c r="E213" s="69"/>
      <c r="F213" s="69"/>
      <c r="G213" s="188" t="s">
        <v>36</v>
      </c>
      <c r="H213" s="188"/>
    </row>
  </sheetData>
  <mergeCells count="77">
    <mergeCell ref="B208:H208"/>
    <mergeCell ref="B203:H203"/>
    <mergeCell ref="B204:H204"/>
    <mergeCell ref="B205:H205"/>
    <mergeCell ref="B206:H206"/>
    <mergeCell ref="B207:H207"/>
    <mergeCell ref="B198:H198"/>
    <mergeCell ref="B199:H199"/>
    <mergeCell ref="B200:H200"/>
    <mergeCell ref="B201:H201"/>
    <mergeCell ref="B202:H202"/>
    <mergeCell ref="B192:G192"/>
    <mergeCell ref="B193:G193"/>
    <mergeCell ref="B195:H195"/>
    <mergeCell ref="B196:H196"/>
    <mergeCell ref="B197:H197"/>
    <mergeCell ref="B187:G187"/>
    <mergeCell ref="B188:G188"/>
    <mergeCell ref="B189:G189"/>
    <mergeCell ref="B190:G190"/>
    <mergeCell ref="B191:G191"/>
    <mergeCell ref="B182:H182"/>
    <mergeCell ref="B183:H183"/>
    <mergeCell ref="B184:H184"/>
    <mergeCell ref="B185:G185"/>
    <mergeCell ref="B186:G186"/>
    <mergeCell ref="B19:H19"/>
    <mergeCell ref="B20:H20"/>
    <mergeCell ref="B21:H21"/>
    <mergeCell ref="B22:H22"/>
    <mergeCell ref="B14:H14"/>
    <mergeCell ref="B15:H15"/>
    <mergeCell ref="B16:H16"/>
    <mergeCell ref="B17:H17"/>
    <mergeCell ref="B18:H18"/>
    <mergeCell ref="B9:H9"/>
    <mergeCell ref="B10:H10"/>
    <mergeCell ref="B11:H11"/>
    <mergeCell ref="B12:H12"/>
    <mergeCell ref="B13:H13"/>
    <mergeCell ref="B2:H2"/>
    <mergeCell ref="B3:H3"/>
    <mergeCell ref="B5:H5"/>
    <mergeCell ref="B7:H7"/>
    <mergeCell ref="B8:H8"/>
    <mergeCell ref="B181:H181"/>
    <mergeCell ref="C138:G138"/>
    <mergeCell ref="B147:H147"/>
    <mergeCell ref="B149:H149"/>
    <mergeCell ref="B164:H164"/>
    <mergeCell ref="B165:H165"/>
    <mergeCell ref="F170:H170"/>
    <mergeCell ref="F171:H171"/>
    <mergeCell ref="F173:H173"/>
    <mergeCell ref="B178:H178"/>
    <mergeCell ref="B179:H179"/>
    <mergeCell ref="G80:H80"/>
    <mergeCell ref="C81:G81"/>
    <mergeCell ref="C122:G122"/>
    <mergeCell ref="C128:G128"/>
    <mergeCell ref="C134:G134"/>
    <mergeCell ref="B213:D213"/>
    <mergeCell ref="G213:H213"/>
    <mergeCell ref="B211:C211"/>
    <mergeCell ref="B24:H24"/>
    <mergeCell ref="C70:G70"/>
    <mergeCell ref="C78:H78"/>
    <mergeCell ref="B25:H25"/>
    <mergeCell ref="G30:H30"/>
    <mergeCell ref="C28:H28"/>
    <mergeCell ref="B26:H26"/>
    <mergeCell ref="C31:G31"/>
    <mergeCell ref="C47:H47"/>
    <mergeCell ref="G49:H49"/>
    <mergeCell ref="C50:G50"/>
    <mergeCell ref="C64:G64"/>
    <mergeCell ref="C39:H39"/>
  </mergeCells>
  <pageMargins left="0.23622047244094491" right="0.23622047244094491" top="0.74803149606299213" bottom="0.74803149606299213" header="0.31496062992125984" footer="0.31496062992125984"/>
  <pageSetup paperSize="9" scale="83" fitToHeight="0" orientation="portrait" r:id="rId1"/>
  <rowBreaks count="4" manualBreakCount="4">
    <brk id="46" max="16383" man="1"/>
    <brk id="91" max="7" man="1"/>
    <brk id="144" max="7" man="1"/>
    <brk id="176" max="16383" man="1"/>
  </rowBreaks>
  <colBreaks count="1" manualBreakCount="1">
    <brk id="8" max="212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Sheet1</vt:lpstr>
      <vt:lpstr>Sheet1!Podrucje_ispisa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2022-10-19T05:49:58Z</dcterms:modified>
</cp:coreProperties>
</file>